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íjmy a financování" sheetId="1" r:id="rId1"/>
    <sheet name="Výdaje" sheetId="2" r:id="rId2"/>
    <sheet name="Výsledek hospodaření" sheetId="3" r:id="rId3"/>
    <sheet name="Grafy" sheetId="4" r:id="rId4"/>
    <sheet name="zdroj.data" sheetId="5" r:id="rId5"/>
  </sheets>
  <definedNames>
    <definedName name="Excel_BuiltIn_Print_Titles_2_1">'Výdaje'!$C$1:$IV$3</definedName>
    <definedName name="Excel_BuiltIn_Print_Titles_2_1_1">'Výdaje'!$C$1:$IT$3</definedName>
    <definedName name="_xlnm.Print_Titles" localSheetId="0">'Příjmy a financování'!$1:$3</definedName>
    <definedName name="_xlnm.Print_Titles" localSheetId="1">'Výdaje'!$1:$3</definedName>
    <definedName name="Payment_Needed">"Doplatek"</definedName>
    <definedName name="Reimbursement">"Přeplatek"</definedName>
  </definedNames>
  <calcPr fullCalcOnLoad="1"/>
</workbook>
</file>

<file path=xl/sharedStrings.xml><?xml version="1.0" encoding="utf-8"?>
<sst xmlns="http://schemas.openxmlformats.org/spreadsheetml/2006/main" count="472" uniqueCount="450">
  <si>
    <t>výsledek od</t>
  </si>
  <si>
    <t xml:space="preserve">% plnění   </t>
  </si>
  <si>
    <t>včetně úprav</t>
  </si>
  <si>
    <t>rozpočtu</t>
  </si>
  <si>
    <t xml:space="preserve">předchozí  RO  celkem                </t>
  </si>
  <si>
    <t>Tř. 1 - daňové příjmy</t>
  </si>
  <si>
    <t>daň z příjmů FO ze závislé činnosti</t>
  </si>
  <si>
    <t xml:space="preserve">daň z příjmů FO ze sam. výděl. činnosti </t>
  </si>
  <si>
    <t xml:space="preserve">daň z příjmů FO z kapitálových výnosů  </t>
  </si>
  <si>
    <t>daň z příjmů PO</t>
  </si>
  <si>
    <t>daň z příjmů práv. osob za obce</t>
  </si>
  <si>
    <t>DPH</t>
  </si>
  <si>
    <t>odvody za odnětí půdy ze zeměděl. půdního fondu</t>
  </si>
  <si>
    <t>poplatky za odnětí pozemků plnění funkcí lesa</t>
  </si>
  <si>
    <t>poplatek za komunální odpad</t>
  </si>
  <si>
    <t>poplatek ze psů</t>
  </si>
  <si>
    <t xml:space="preserve">poplatek za užívání veřej. prostranství </t>
  </si>
  <si>
    <t>poplatek z ubytovací kapacity</t>
  </si>
  <si>
    <t>správní poplatky</t>
  </si>
  <si>
    <t>daň z nemovitosti</t>
  </si>
  <si>
    <t>Tř. 2 - nedaňové příjmy</t>
  </si>
  <si>
    <t>podpora ost. produkč.čin. v les. hosp.-příjmy z pronáj.pozem.</t>
  </si>
  <si>
    <t xml:space="preserve">  - Technické služby          </t>
  </si>
  <si>
    <t xml:space="preserve">  - Lesní družstvo </t>
  </si>
  <si>
    <t>podpora ost.produkč.čin.v les.hosp.-přičlenění honeb.poz.</t>
  </si>
  <si>
    <t>podpora ost.produkč.čin.v les.hosp.-podíl na výsl. hosp.</t>
  </si>
  <si>
    <t>ost.zálež.těžebního průmyslu-příj.z úhrad dobýv.prostoru</t>
  </si>
  <si>
    <t>předškolní zařízení - odvod  příspěv. organizací z odpisů</t>
  </si>
  <si>
    <t>ZŠ Velká Bíteš - odvod z odpisů</t>
  </si>
  <si>
    <t>ZŠ Tišnovská (SŠ) - odvod z odpisů</t>
  </si>
  <si>
    <t>SOŠ J. Tiraye - odvod z odpisů</t>
  </si>
  <si>
    <t>ZUŠ - odvody z odpisů</t>
  </si>
  <si>
    <t>činnosti knihovnické - poplatky</t>
  </si>
  <si>
    <t>činnost muzeí - poplatky</t>
  </si>
  <si>
    <t>ost. zál. kultury - odvody přísp. org. - odvod z odpisů KD</t>
  </si>
  <si>
    <t>všeob. ambulant. péče - odvod přísp. org.poliklin.z odpisů</t>
  </si>
  <si>
    <t>bytové hospodářství - ost. příjmy z vlastní činnosti - služby</t>
  </si>
  <si>
    <t>bytové hospodářství - příjmy z pronájmu ost.nemovitostí</t>
  </si>
  <si>
    <t>nebytové hospodářství - ost. příjmy z vlastní činnosti - služby</t>
  </si>
  <si>
    <t>nebytové hospodářství - příjmy z pronájmu ost. nemovitostí</t>
  </si>
  <si>
    <t>nebytové hospodářství - ost.příjmy z pronájmu majetku - přev.</t>
  </si>
  <si>
    <t xml:space="preserve"> z hosp.činnosti - tepelná zařízení</t>
  </si>
  <si>
    <t xml:space="preserve">pohřebnictví - úhrada za využív. práv. k pohřb. místu </t>
  </si>
  <si>
    <t>komunál.služby a úz.rozvoj-příjmy z poskyt.služeb-veř.WC</t>
  </si>
  <si>
    <t>využívání a zneškodňování komun.odpadů-separace odpadů</t>
  </si>
  <si>
    <t>ost. nakládání s odpady - pronájem skládky</t>
  </si>
  <si>
    <t>Tř. 3 - kapitálové příjmy</t>
  </si>
  <si>
    <t>komunál.služby a úz.rozvoj - příjmy z prod. pozemků</t>
  </si>
  <si>
    <t>komunál.služ.a úz.rozvoj-příjmy z prod.ost.nemov.a jejich části</t>
  </si>
  <si>
    <t>Tř. 4 - přijaté transfery</t>
  </si>
  <si>
    <t>neinv. přijaté transf.ze SR v rámci souhrn.dotač. vztahu</t>
  </si>
  <si>
    <t>ostat. neinv. transfery ze SR</t>
  </si>
  <si>
    <t>převod z vlast. fondů hospodář. činnosti (ENCOM)</t>
  </si>
  <si>
    <t>inv.přijaté transfery ze st.fondů</t>
  </si>
  <si>
    <t>inv.přijaté transfery ze SR</t>
  </si>
  <si>
    <t>Příjmy celkem</t>
  </si>
  <si>
    <t>Tř. 8 - financování</t>
  </si>
  <si>
    <t xml:space="preserve">změna stavu krát. peněz. prostřed. na bankov. účtech </t>
  </si>
  <si>
    <t>x</t>
  </si>
  <si>
    <t>operace z peněž.účtů org.nemající charakter příjmů a výdajů</t>
  </si>
  <si>
    <t>Příjmy a financování celkem</t>
  </si>
  <si>
    <t>Schvál.</t>
  </si>
  <si>
    <t>Schválený</t>
  </si>
  <si>
    <t>% plnění</t>
  </si>
  <si>
    <t>rozpočet</t>
  </si>
  <si>
    <t xml:space="preserve">předchozí </t>
  </si>
  <si>
    <t xml:space="preserve"> RO celkem</t>
  </si>
  <si>
    <t>vč. úprav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</si>
  <si>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</si>
  <si>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</si>
  <si>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</si>
  <si>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</si>
  <si>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</si>
  <si>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</si>
  <si>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</si>
  <si>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Základní škola – příspěvek na provoz</t>
  </si>
  <si>
    <t>Základní škola – příspěvek na odpisy</t>
  </si>
  <si>
    <t>33 - Kultura, církve a sděl. prostředky</t>
  </si>
  <si>
    <t>Kronika – OOV a provozní výdaje</t>
  </si>
  <si>
    <t>34 - Tělovýchova a zájmová činnost</t>
  </si>
  <si>
    <t>Využití vol. času dětí a mládeže – dět. hřiště vč. Tyršova</t>
  </si>
  <si>
    <t>Těl. a zájmová činnost - ostatní</t>
  </si>
  <si>
    <t>35 - Zdravotnictví</t>
  </si>
  <si>
    <t>Všeobecná ambulantní péče – přísp. na provoz</t>
  </si>
  <si>
    <t>Všeobecná ambulantní péče – přísp. na odpisy</t>
  </si>
  <si>
    <t>Lékař.služba první pomoci – přísp. na provoz</t>
  </si>
  <si>
    <t>Lékař.služba první pomoci - zubní</t>
  </si>
  <si>
    <t>36 - Bydlení, komunál.služby, územ.rozvoj</t>
  </si>
  <si>
    <t xml:space="preserve">Územní plánování </t>
  </si>
  <si>
    <t>37 - ochrana životního prostředí</t>
  </si>
  <si>
    <t>43 - Sociální služby a pomoc a spol. čin. v soc.</t>
  </si>
  <si>
    <t>zabezpečení a politice zaměstnanosti</t>
  </si>
  <si>
    <t>55 - Požární ochrana a integr. záchr. systém</t>
  </si>
  <si>
    <t>Požární ochrana vč. pojištění zásah. jednotky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</si>
  <si>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</si>
  <si>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</si>
  <si>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</si>
  <si>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</si>
  <si>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</si>
  <si>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Opravy, investice samostatně vyčleněné</t>
  </si>
  <si>
    <t>Výdaje celkem</t>
  </si>
  <si>
    <t>Saldo: Příjmy - výdaje</t>
  </si>
  <si>
    <t>Financování</t>
  </si>
  <si>
    <t>Podpis správce rozpočtu: Pokorná</t>
  </si>
  <si>
    <t>Odstranění vad na přechodech ve V.Bíteši</t>
  </si>
  <si>
    <t>ost.zálež.pozem. komunikací - příjem z parkovacích karet</t>
  </si>
  <si>
    <t>zimní stadion - opravy a údržba</t>
  </si>
  <si>
    <t>z toho dotace a příspěvky pro: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</si>
  <si>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</si>
  <si>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</si>
  <si>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</si>
  <si>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</si>
  <si>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-Římskokatolická farnost V. Bíteš </t>
  </si>
  <si>
    <t xml:space="preserve">    -Svaz zdrav. post. civiliz. chorobami, ZO V. Bíteš </t>
  </si>
  <si>
    <t xml:space="preserve">    -Bike club </t>
  </si>
  <si>
    <t xml:space="preserve">    -Moravský rybářský svaz </t>
  </si>
  <si>
    <t xml:space="preserve">    -Český svaz chovatelů </t>
  </si>
  <si>
    <t xml:space="preserve">    -Myslivecké sdružení </t>
  </si>
  <si>
    <t>GIS a DTMM</t>
  </si>
  <si>
    <t>Příspěvky DSO SVK Žďársko na investice</t>
  </si>
  <si>
    <t>ROZPIS AKCÍ:</t>
  </si>
  <si>
    <t xml:space="preserve"> -rekonstrukce ČOV, kalová koncovka 1 500 tis.</t>
  </si>
  <si>
    <t>v souvislosti s udržitelností dotačních projektů</t>
  </si>
  <si>
    <t>Památky – celkové výdaje na opravy</t>
  </si>
  <si>
    <t>Sečení trávy v průjezdních úsecích obcí (přísp. z Kraje Vysočina)</t>
  </si>
  <si>
    <t>Opakující se akce</t>
  </si>
  <si>
    <t>III/3791 V. Bíteš – Vlkovská 2. etapa</t>
  </si>
  <si>
    <t>Kruhová křižovatka ul.Růžová, Na Valech - chodníky, VO, parkoviště</t>
  </si>
  <si>
    <t>Komunikace</t>
  </si>
  <si>
    <t>EZS objektů města - dobudování</t>
  </si>
  <si>
    <t>Opravy v bytových domech včetně výměny výtahů</t>
  </si>
  <si>
    <t>Informační a komunikační technologie</t>
  </si>
  <si>
    <t>Budovy a stavby</t>
  </si>
  <si>
    <t>Ostatní akce</t>
  </si>
  <si>
    <t>Údržba náměstí a provozní výdaje - pro vyčíslení fin. mezery</t>
  </si>
  <si>
    <t>Příprava plánu investic – projekt.dokumentace, invest. záměry</t>
  </si>
  <si>
    <t>ORG</t>
  </si>
  <si>
    <t>odpa</t>
  </si>
  <si>
    <t>Text</t>
  </si>
  <si>
    <r>
      <t>Ostatní činnosti jinde nezař. -</t>
    </r>
    <r>
      <rPr>
        <b/>
        <sz val="9"/>
        <rFont val="Arial"/>
        <family val="2"/>
      </rPr>
      <t xml:space="preserve"> rezerva</t>
    </r>
  </si>
  <si>
    <t>Mateřská škola Velká Bíteš, Masarykovo nám. 86, přísp. org. (MŠ I)</t>
  </si>
  <si>
    <t>Mateřská škola Velká Bíteš, U Stadionu 538, přísp. org. (MŠ II)</t>
  </si>
  <si>
    <t>Základní škola Velká Bíteš, přísp. org. (ZŠ)</t>
  </si>
  <si>
    <t>Základní škola Velká Bíteš, Tišnovská 116, přísp. org. (ZŠ spec.)</t>
  </si>
  <si>
    <t>Střední odborná škola Jana Tiraye Velká Bíteš, přísp. org. (SOŠ)</t>
  </si>
  <si>
    <t>Základní umělecká škola, Velká Bíteš, Hrnčířská 117, přísp. org. (ZUŠ)</t>
  </si>
  <si>
    <t>Činnost knihovnická - Městská knihovna V.Bíteš</t>
  </si>
  <si>
    <t>Činnost muzeí a galerií - Městské muzeum V.Bíteš</t>
  </si>
  <si>
    <t>Informační centrum a Klub kultury Města Velké Bíteše, přísp. org. (IC a KK)</t>
  </si>
  <si>
    <t xml:space="preserve">IC a KK - Kulturní dům - příspěvek na provoz </t>
  </si>
  <si>
    <t xml:space="preserve">IC a KK - Kulturní dům - příspěvek na odpisy </t>
  </si>
  <si>
    <t>Ost. zálež. kultury – kulturní akce a ostatní výdaje na kulturu</t>
  </si>
  <si>
    <t>z toho pro:</t>
  </si>
  <si>
    <t>Poliklinika Velká Bíteš, přísp. org.</t>
  </si>
  <si>
    <t>Komunální služby a územní rozvoj</t>
  </si>
  <si>
    <t>Dům s pečovatelskou službou – příspěvek na provoz</t>
  </si>
  <si>
    <t>Domov důchodců – příspěvek na provoz</t>
  </si>
  <si>
    <t>Ost. činnosti, ostatní a členské příspěvky a dary</t>
  </si>
  <si>
    <t>Úroky z úvěrů provozního charakteru</t>
  </si>
  <si>
    <t>schválený rozpočet</t>
  </si>
  <si>
    <t>úpravy  rozpočtu</t>
  </si>
  <si>
    <t>schvál. rozpočet</t>
  </si>
  <si>
    <t>počátku roku</t>
  </si>
  <si>
    <t>polož.</t>
  </si>
  <si>
    <t>aktuální</t>
  </si>
  <si>
    <t>Výsledek</t>
  </si>
  <si>
    <t>od počátku</t>
  </si>
  <si>
    <t xml:space="preserve">             Úpravy rozpočtu                                                     </t>
  </si>
  <si>
    <t>roku</t>
  </si>
  <si>
    <t>Město Velká Bíteš - plnění rozpočtu</t>
  </si>
  <si>
    <t>ost.nedaň.příjmy j.n. - příjmy z úroků</t>
  </si>
  <si>
    <t>neinv. přij. transf. od obcí - za projednávání přestupků,</t>
  </si>
  <si>
    <t>výkon přenesené působnosti</t>
  </si>
  <si>
    <t xml:space="preserve">uhrazené splátky dlouhod. přijatých půjčených prostředků  </t>
  </si>
  <si>
    <t xml:space="preserve">   FC Spartak Velká Biteš </t>
  </si>
  <si>
    <t xml:space="preserve">   HC Spartak Velká Bíteš </t>
  </si>
  <si>
    <t xml:space="preserve">   TJ Spartak Velká Bíteš  </t>
  </si>
  <si>
    <t xml:space="preserve">    -Bítešský hudební půlkruh </t>
  </si>
  <si>
    <t>text</t>
  </si>
  <si>
    <t xml:space="preserve">činnost místní správy - hlášení míst. rozhlasem </t>
  </si>
  <si>
    <t>činnost místní správy - pokuty</t>
  </si>
  <si>
    <t xml:space="preserve">činnost místní správy - ostat. nedaňové příjmy </t>
  </si>
  <si>
    <t>Telefonní služby - pevné i mobilní telefony, pronájem ústředny</t>
  </si>
  <si>
    <t xml:space="preserve">                                      Město Velká Bíteš</t>
  </si>
  <si>
    <t xml:space="preserve">                                 Město Velká Bíteš</t>
  </si>
  <si>
    <t>komun.služby a územ.rozvoj - příj. z pronájmu pozemků ost.</t>
  </si>
  <si>
    <t>Ostatní těl. činnost  - dotace spolkům mimo grant</t>
  </si>
  <si>
    <t>požární ochrana - přij.pojistné náhrady za zásah SDH</t>
  </si>
  <si>
    <t xml:space="preserve"> - ze SFŽP na sníž.energ.nároč.budovy ZŠ V.Bíteš ul.Sadová</t>
  </si>
  <si>
    <t xml:space="preserve"> - z MŽP-EU na sníž.energ.nároč.budovy ZŠ V.Bíteš ul.Sadová</t>
  </si>
  <si>
    <t>dlouhodobé přijaté půjčené prostředky</t>
  </si>
  <si>
    <t xml:space="preserve"> - úvěr od KB na snížení energ.náročnosti budov ZŠ ve V.Bíteši</t>
  </si>
  <si>
    <t>MŠ I - příspěvek na odpisy</t>
  </si>
  <si>
    <t>MŠ I – Mas. nám. + Lánice – příspěvek na provoz</t>
  </si>
  <si>
    <t>MŠ II - příspěvek na provoz</t>
  </si>
  <si>
    <t>MŠ II - příspěvek na odpisy</t>
  </si>
  <si>
    <t>ZŠ spec. - příspěvek na provoz</t>
  </si>
  <si>
    <t>ZŠ spec. - příspěvek na odpisy</t>
  </si>
  <si>
    <t>SOŠ – příspěvek na provoz</t>
  </si>
  <si>
    <t>SOŠ – příspěvek na odpisy</t>
  </si>
  <si>
    <t>ZUŠ – příspěvek na mzdy</t>
  </si>
  <si>
    <t>ZUŠ – příspěvek na odpisy</t>
  </si>
  <si>
    <t>IC a KK – příspěvek na provoz</t>
  </si>
  <si>
    <t>IC a KK – příspěvek na kinematograf</t>
  </si>
  <si>
    <t xml:space="preserve">IC a KK – příspěvek na provoz hodů </t>
  </si>
  <si>
    <t>Provoz veřejné  silniční dopravy – dopravní obslužnost</t>
  </si>
  <si>
    <t>Odvádění a čištění odpadních vod – opr., čišť. kanal. vpustí</t>
  </si>
  <si>
    <r>
      <t>Grantový program</t>
    </r>
    <r>
      <rPr>
        <sz val="9"/>
        <rFont val="Arial"/>
        <family val="2"/>
      </rPr>
      <t xml:space="preserve"> Kultura a ostatní záj.činnost</t>
    </r>
  </si>
  <si>
    <r>
      <t>Grantový program</t>
    </r>
    <r>
      <rPr>
        <sz val="9"/>
        <rFont val="Arial"/>
        <family val="2"/>
      </rPr>
      <t xml:space="preserve"> Sport a tělovýchova</t>
    </r>
  </si>
  <si>
    <t xml:space="preserve">   TJ Sokol Velká Bíteš</t>
  </si>
  <si>
    <t xml:space="preserve"> -Polikliniku V. Bíteš pro klub seniorů 40tis.</t>
  </si>
  <si>
    <t xml:space="preserve"> + ul.Na Valech, okr.křižovatka, ul.Lánice</t>
  </si>
  <si>
    <t xml:space="preserve">     -  od PBS a.s. (výstavba bytů)</t>
  </si>
  <si>
    <t xml:space="preserve">     -  od Komerční banky (2.etapa Vlkovské)</t>
  </si>
  <si>
    <t xml:space="preserve">     -  od Komerční banky (výkup pozemků na Babinci)</t>
  </si>
  <si>
    <t xml:space="preserve">     -  od Komerční banky (výkup nemov.na kruh.křižovat.)</t>
  </si>
  <si>
    <t xml:space="preserve">     -  od České spoř. (MŠ Lánice)</t>
  </si>
  <si>
    <t xml:space="preserve">     -  od České spoř. (Rekonstr.Masar.nám.-obě etapy)</t>
  </si>
  <si>
    <t xml:space="preserve">     -  od KB (sníž.energ.nároč.budov ZŠ VB+okruž.křižovatka)</t>
  </si>
  <si>
    <t xml:space="preserve">     -  od KB (sníž.energ.nároč.budov ZŠ VB - z dotace)</t>
  </si>
  <si>
    <t>Komunikace - provozní výdaje včetně oprav</t>
  </si>
  <si>
    <t>Komunikace - opravy v místních částech</t>
  </si>
  <si>
    <t>Komunkace - ostatní osobní výdaje</t>
  </si>
  <si>
    <t>Příspěvek DSO Svazku vod. a kan. Žďársko (na obyvatele)</t>
  </si>
  <si>
    <t>Příspěvek DSO Svazu VaK Ivančice (na obyvatele)</t>
  </si>
  <si>
    <t>ZŠ spec. - příspěvek na opravu omítek v dílně</t>
  </si>
  <si>
    <t>Sdělovací prostř. - místní rozhlas – provozní výdaje</t>
  </si>
  <si>
    <t>Ost. zálež. kultury – SPOZ včetně ost.os.výdajů 20 tis.</t>
  </si>
  <si>
    <t>Všeobecná ambulantní péče - přísp. na výměnu oken</t>
  </si>
  <si>
    <t>Bytové hospodářství - výdaje v souvislosti s nájmy bytů</t>
  </si>
  <si>
    <t xml:space="preserve">    - služby, energie (k vyúčtování)</t>
  </si>
  <si>
    <t>Nebytové hosp.- výdaje v souvislosti s nájmy nebytových prostor</t>
  </si>
  <si>
    <t xml:space="preserve">    - ostatní výdaje, opravy</t>
  </si>
  <si>
    <t>Veřejné osvětlení - provozní výdaje (fa z TS)</t>
  </si>
  <si>
    <t>Pohřebnictví – provozní výdaje vč. ost. osobních výdajů</t>
  </si>
  <si>
    <t xml:space="preserve">   - zaměřování, posudky, geometrické plány apod.</t>
  </si>
  <si>
    <t xml:space="preserve">   - výkupy nemovitostí </t>
  </si>
  <si>
    <t xml:space="preserve">   - provoz veřejných WC (fa z TS)</t>
  </si>
  <si>
    <t xml:space="preserve">   - členský přísp. Mikroregionu Velkom. - Bítešska</t>
  </si>
  <si>
    <t xml:space="preserve">   - daň z nabytí (převodu) nemovitostí</t>
  </si>
  <si>
    <t xml:space="preserve">   - odstraňování staveb a exekuce</t>
  </si>
  <si>
    <t>Sběr a svoz komunálních odpadů (fa z TS)</t>
  </si>
  <si>
    <t>Sběr a svoz nebezpečných odpadů (fa z TS)</t>
  </si>
  <si>
    <t>Provoz sběrného dvora (fa z TS)</t>
  </si>
  <si>
    <t>Sběr a svoz komunálního odpadu - poplatky za vyúč. SIPO</t>
  </si>
  <si>
    <t>Sběr a svoz kom. odpadů – svoz a likvidace bioodpadů (fa z TS)</t>
  </si>
  <si>
    <t>Péče o vzhled obcí a veřejnou zeleň (fa z TS a ostatní výdaje)</t>
  </si>
  <si>
    <t>53 - Bezpečnost a veřejný pořádek</t>
  </si>
  <si>
    <t>Městská policie - provozní výdaje</t>
  </si>
  <si>
    <t>Činnost místní správy – poskytování věcných darů starostou</t>
  </si>
  <si>
    <t>Výdaje hrazené ze sociálního fondu</t>
  </si>
  <si>
    <t>Čin. míst. správy – náklady na progr. vybavení a výpočetní techniku</t>
  </si>
  <si>
    <t>Konektivita k internetu a podp.a rozvoj web.stránek města a jeho org.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</si>
  <si>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</si>
  <si>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</si>
  <si>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</si>
  <si>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</si>
  <si>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</si>
  <si>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</si>
  <si>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</si>
  <si>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-členské příspěvky (z toho Koruně Vysočiny 70 tis.)</t>
  </si>
  <si>
    <t xml:space="preserve"> -ostatní subjekty dle žádosti</t>
  </si>
  <si>
    <t>Místní části - výdaje vyčleněné k rozdělení pro osadní výbory</t>
  </si>
  <si>
    <t>(Nevyčerpané prostředky vyčleněné pro místní části v roce 2016 se budou převádět do dalšího roku.)</t>
  </si>
  <si>
    <t>Březka</t>
  </si>
  <si>
    <t>Holubí Zhoř</t>
  </si>
  <si>
    <t>Jindřichov</t>
  </si>
  <si>
    <t>Košíkov</t>
  </si>
  <si>
    <t>Ludvíkov</t>
  </si>
  <si>
    <t>Bezděkov</t>
  </si>
  <si>
    <t>Jáchymov</t>
  </si>
  <si>
    <t>Pánov</t>
  </si>
  <si>
    <t>Jestřabí</t>
  </si>
  <si>
    <t xml:space="preserve"> -NV Košíkov 100 tis.</t>
  </si>
  <si>
    <t xml:space="preserve"> -RK ul.Pod Hradbami 900 tis.</t>
  </si>
  <si>
    <t xml:space="preserve"> -K a RV Na Valech 2 300 tis.</t>
  </si>
  <si>
    <t xml:space="preserve"> -RVRK ul. Lánice 2 000 tis.</t>
  </si>
  <si>
    <t xml:space="preserve"> -NK a K Lánice 800 tis.</t>
  </si>
  <si>
    <t xml:space="preserve"> -NVNK lokalita Babinec I. 4 300 tis.</t>
  </si>
  <si>
    <t xml:space="preserve"> -V a K Pod základní školou 2 100 tis.</t>
  </si>
  <si>
    <t>Udržitelnost dotač.projektů - monitor.zprávy, vyhodnocení apod.</t>
  </si>
  <si>
    <t>Oprava komunikace Nová čtvrť</t>
  </si>
  <si>
    <t>Komunikace K Mlýnům a pod Babincem</t>
  </si>
  <si>
    <t>Křižovatka ul. Hybešova, Kpt.Jaroše a Jihlavské</t>
  </si>
  <si>
    <t>Rekonstrukce objektu Masarykovo nám.č.67 (PD)</t>
  </si>
  <si>
    <t>Snížení energetické náročnosti budovy ZŠ Sadová</t>
  </si>
  <si>
    <t>Dům pro sociální bydlení Jihlavská (PD)</t>
  </si>
  <si>
    <t>ZŠ Tišnovská 116 - rekonstrukce a dostavba (PD)</t>
  </si>
  <si>
    <t>Tech.a dopravní infrastruktura OS Babinec, OS pod ZŠ</t>
  </si>
  <si>
    <t>Tech.a dopravní infrastruktura OS Pod Spravedlností</t>
  </si>
  <si>
    <t>Nádvoří za čp 87 a 88 (za MěÚ a TS)</t>
  </si>
  <si>
    <t>Dešťová kanalizace Tyršova, Lánice</t>
  </si>
  <si>
    <t>Dešťová kanalizace Lípová</t>
  </si>
  <si>
    <t>Metropolitní síť města (provoz MAN, pokládka při rekon.ulic,</t>
  </si>
  <si>
    <t>napojení a zakončení v objektech města)</t>
  </si>
  <si>
    <t>Místní rozhlas - postupný upgrade</t>
  </si>
  <si>
    <t>skutečnost</t>
  </si>
  <si>
    <t>Úroky z úvěrů</t>
  </si>
  <si>
    <t>Akce samostatně vyčleněné</t>
  </si>
  <si>
    <t>Opakující se akce ostatní</t>
  </si>
  <si>
    <t>Místní části</t>
  </si>
  <si>
    <t>242x</t>
  </si>
  <si>
    <t>Finanční vypořádání minulých let</t>
  </si>
  <si>
    <t>vratky přepl.dotace na úro z úvěru-zatepl.byt.domů U Stad.475,548</t>
  </si>
  <si>
    <t>MŠ II - převod dotace z kraje na akci Proměna přírody v čase</t>
  </si>
  <si>
    <t>SOŠ – převod dotace z kraje na akci Webové stránky SOŠ</t>
  </si>
  <si>
    <t>Otočka - BUS - Jestřabí</t>
  </si>
  <si>
    <t>Dešťová kanalizace ul. Růžová - úhrada pozastávky</t>
  </si>
  <si>
    <t>Ulice Kpt.Jaroše - dešťová kanalizace, chodníky - úhr. pozast.</t>
  </si>
  <si>
    <t>Rekon.a snížení energ.nároč.budovy ZŠ V. Bíteš ul. Tišnovská</t>
  </si>
  <si>
    <t>Síťová a datová bezpečnost Velká Bíteš - pokračování</t>
  </si>
  <si>
    <t>Výměna svítidel a doplnění VO v mč Jáchymov a Březka</t>
  </si>
  <si>
    <t>Bítešský dětský den</t>
  </si>
  <si>
    <t>MŠ U Stadionu - vnitřní a venkovní opravy a úpravy</t>
  </si>
  <si>
    <t>311x</t>
  </si>
  <si>
    <t>ZŠ - stavební úpravy a opravy</t>
  </si>
  <si>
    <t>Masarykovo náměstí 86 - opravy a stavební úpravy</t>
  </si>
  <si>
    <t>Revitalizace sídliště U Stadionu - PD</t>
  </si>
  <si>
    <t>odvod z loterií</t>
  </si>
  <si>
    <t>činnosti knihovnické - ost.přísp.,dbp,přeplatky energií</t>
  </si>
  <si>
    <t>nebytové hospodářství - přijaté pojistné náhrady</t>
  </si>
  <si>
    <t>nebytové hospodářství - ost.příspěvky,dbp,přeplatky energií</t>
  </si>
  <si>
    <t>nebytové hospodář. - pronájem nebyt.prostor-převod z Polikliniky</t>
  </si>
  <si>
    <t>činnosti místní správy - příjmy z prodeje krát.majetku</t>
  </si>
  <si>
    <t>ost.finanční operace - neidentifikované příjmy, omyly</t>
  </si>
  <si>
    <t>ost.činnosti - přijaté vratky poskytnutých prostředků</t>
  </si>
  <si>
    <t>bytové hospodářství - ost.příspěvky,dbp,přeplatky energií</t>
  </si>
  <si>
    <t>Doprava</t>
  </si>
  <si>
    <t>Vodní hosp.</t>
  </si>
  <si>
    <t>Vzdělávání</t>
  </si>
  <si>
    <t>Kultura, církve a sděl. prostředky</t>
  </si>
  <si>
    <t>Tělovýchova a zájmová činnost</t>
  </si>
  <si>
    <t>Zdravotnictví</t>
  </si>
  <si>
    <t>Bydlení, komunál.služby, územ.rozvoj</t>
  </si>
  <si>
    <t>Ochrana životního prostředí</t>
  </si>
  <si>
    <t>Sociální služby-DD,DPS</t>
  </si>
  <si>
    <t>Bezpečnost a veřejný pořádek</t>
  </si>
  <si>
    <t>Požární ochrana</t>
  </si>
  <si>
    <t>Místní správa</t>
  </si>
  <si>
    <t>Finanční operace</t>
  </si>
  <si>
    <t>Ostatní činnosti</t>
  </si>
  <si>
    <t>daňové příjmy</t>
  </si>
  <si>
    <t>nedaňové příjmy</t>
  </si>
  <si>
    <t>kapitálové příjmy</t>
  </si>
  <si>
    <t>přijaté transfery</t>
  </si>
  <si>
    <t>Zemědělství a lesní hosp.</t>
  </si>
  <si>
    <t>odvod z hracích přístrojů</t>
  </si>
  <si>
    <t>komunikace - přijaté pojistné náhrady</t>
  </si>
  <si>
    <t>komunál.služby a úz.rozvoj - přij.příspěvky na pořízení DM</t>
  </si>
  <si>
    <t xml:space="preserve"> - příspěvek na inženýrské sítě - "záhumenky"</t>
  </si>
  <si>
    <t xml:space="preserve"> - pro IC a KK - na Webové stránky BITESSKO.COM</t>
  </si>
  <si>
    <t xml:space="preserve"> - pro Polikliniku V. Bíteš na DPS - z MPSV (UZ 13305)</t>
  </si>
  <si>
    <t xml:space="preserve"> - pro Polikliniku V. Bíteš na DPS - prostředky kraje (UZ 053)</t>
  </si>
  <si>
    <t xml:space="preserve"> - pro Polikliniku V. Bíteš na DD - z MPSV (UZ 13305)</t>
  </si>
  <si>
    <t xml:space="preserve"> - pro Polikliniku V. Bíteš na DD - prostředky kraje (UZ 053)</t>
  </si>
  <si>
    <t>neinv. transf. od krajů - Kraj Vysočina</t>
  </si>
  <si>
    <t xml:space="preserve"> - na akci Bítešský dětský den</t>
  </si>
  <si>
    <t xml:space="preserve"> - pro MŠ II - na akci Proměna přírody v čase</t>
  </si>
  <si>
    <t xml:space="preserve"> - pro SOŠ-na akci Webové stránky SOŠ J.Tiraye</t>
  </si>
  <si>
    <t xml:space="preserve"> - ze SFŽP na snížení energetické náročnosti budovy Lánice 300</t>
  </si>
  <si>
    <t xml:space="preserve"> - z MŽP na snížení energetické náročnosti budovy Lánice 300</t>
  </si>
  <si>
    <t xml:space="preserve"> - převod dotace z Kraje Vysočina - z MPSV (UZ 13305)</t>
  </si>
  <si>
    <t xml:space="preserve"> - převod dotace z Kraje Vysočina - prostředky kraje (UZ 053)</t>
  </si>
  <si>
    <t xml:space="preserve"> -NZZ domácí ošetřovatelská péče</t>
  </si>
  <si>
    <t xml:space="preserve"> -Diecézní charita Brno - obl.charita Třebíč</t>
  </si>
  <si>
    <t>IC a KK - příspěvek na reflexní samonavíjecí bezpečnostní pásky</t>
  </si>
  <si>
    <t>IC a KK - převod dotace z kraje na webové stránky BITESSKO.COM</t>
  </si>
  <si>
    <t>Zateplení střechy tělocvičny ZŠ Sadová</t>
  </si>
  <si>
    <t>Inteligentní dynamický zpomalovací semafor na silnici II/602</t>
  </si>
  <si>
    <t>Úpravy okolí ZŠ Sadová</t>
  </si>
  <si>
    <t>komunál.služby a úz.rozvoj-příjmy z věcných břemen</t>
  </si>
  <si>
    <t>ost.správa v ochraně ŽP - přijaté sankční platby od jiných subj.</t>
  </si>
  <si>
    <t>pojištění - přefa pojistného (BD, TS)</t>
  </si>
  <si>
    <t>čin.m.spr.-příj.přísp.a náhr-přefa telef.popl.,použ.auta ICaKK,dbp</t>
  </si>
  <si>
    <t xml:space="preserve">   Bítešský spolek vytrvalostních sportů</t>
  </si>
  <si>
    <t xml:space="preserve">   Tenisový club města Velká Bíteš</t>
  </si>
  <si>
    <t xml:space="preserve">    -Muzejní spolek</t>
  </si>
  <si>
    <t xml:space="preserve">    -Kynologický klub</t>
  </si>
  <si>
    <t>kultur.památky - přeplatek na vodném - kašny</t>
  </si>
  <si>
    <t>péče o vzhled obcí a veř.zeleň - přijaté pojistné plnění</t>
  </si>
  <si>
    <t xml:space="preserve"> - příspěvek na inženýrské sítě - "Na Vyhlídce"</t>
  </si>
  <si>
    <t>neinv. transfery přijaté ze všeob. pokladní správy</t>
  </si>
  <si>
    <t xml:space="preserve"> - z MF na ozdravná protiradonová opatření v ZŠ Tišnovská 115</t>
  </si>
  <si>
    <t xml:space="preserve"> - z MPSV na výkon sociální práce</t>
  </si>
  <si>
    <t xml:space="preserve"> - úvěr od KB na infrastrukturu na Babinci</t>
  </si>
  <si>
    <t>Tech.a dopravní infrastruktura Na Vyhlídce, Lípová - Strojní</t>
  </si>
  <si>
    <t>bytové hospodářství - přijaté neinv. dary - na žaluzie v DPS</t>
  </si>
  <si>
    <t>komun.služby a územ.rozvoj - příj. z prodeje krát.maj. (dlažba..)</t>
  </si>
  <si>
    <t>pitná voda - přij.příspěvky na pořízení DM - prodl.vodovodu Pod Babin.</t>
  </si>
  <si>
    <t xml:space="preserve"> - na udržovací práce sportovního areálu u ZŠ Sadová V.Bíteš</t>
  </si>
  <si>
    <t xml:space="preserve"> - na financování potřeb jednotky SDH</t>
  </si>
  <si>
    <t xml:space="preserve"> - na bezpečnost ICT Město Velká Bíteš</t>
  </si>
  <si>
    <t xml:space="preserve"> - na nové webové stránky městské knihovny</t>
  </si>
  <si>
    <t>inv.transfery od krajů - Kraj Vysočina</t>
  </si>
  <si>
    <t xml:space="preserve"> - Síťová a datová bezpečnost Velká Bíteš </t>
  </si>
  <si>
    <t xml:space="preserve"> - výměna svítidel a dopl.VO v mč-Jáchymov, Březka</t>
  </si>
  <si>
    <t xml:space="preserve"> - na autobusovou zastávku na silnici I/37 Lánice, V.Bíteš</t>
  </si>
  <si>
    <t xml:space="preserve"> - na zabezpečovací a protipožární systém ZUŠ V.Bíteš</t>
  </si>
  <si>
    <t>Výdaje na volby do krajského zastupitelstva</t>
  </si>
  <si>
    <t>Sportoviště u ZŠ Sadová (dotace z kraje)</t>
  </si>
  <si>
    <t>Zabezpečovací a protipožární systém - ZUŠ V.Bíteš (dotace kr.)</t>
  </si>
  <si>
    <t>Bezpečnost ICT Město Velká Bíteš</t>
  </si>
  <si>
    <t>Nové webové stránky městské knihovny (dotace z kraje)</t>
  </si>
  <si>
    <t>Chodník k ZŠ Sadová, V.Bíteš</t>
  </si>
  <si>
    <t>Komunikace a parkoviště - křižovatka Vlkovská, MŠ U Stadionu</t>
  </si>
  <si>
    <t>Rekonstrukce cesty Jestřabí-Březka - pokračování</t>
  </si>
  <si>
    <t>ost.služby - příjmy z pronájmu reklamních zařízení</t>
  </si>
  <si>
    <t>fin.vypoř.min.let-vratka dotace z OP VK - příjem od SOŠ</t>
  </si>
  <si>
    <t xml:space="preserve"> - na podporu zájm. a sport. aktivit dětí a mládeže</t>
  </si>
  <si>
    <t xml:space="preserve"> - na podporu žáků se spec.vzděl.potřebami (ZŠ spec.)</t>
  </si>
  <si>
    <t xml:space="preserve"> -Diecézní charita Brno - obl.charita Žďár nad Sázavou</t>
  </si>
  <si>
    <t>fin.vypoř.min.let-vratka dotace z OP VK - od SOŠ</t>
  </si>
  <si>
    <t>veřejné osvětlení - přijaté pojistné náhrady</t>
  </si>
  <si>
    <t xml:space="preserve"> -Domov bez zámku Náměšť nad Oslavou, p. o.</t>
  </si>
  <si>
    <t>úroky z úvěru – na 2. etapu ul. Vlkovská</t>
  </si>
  <si>
    <t>úroky z úvěru – na MŠ Lánice, V. Bíteš</t>
  </si>
  <si>
    <t>úroky z úvěru – reko náměstí – přestupní terminál, JIH</t>
  </si>
  <si>
    <t>úroky z úvěru - výkup nemovitostí na kruhovou křižovatku</t>
  </si>
  <si>
    <t>úroky z úvěru - odkup pozemků na Babinci</t>
  </si>
  <si>
    <t>úroky z úvěru - sníž.energet.náročnosti budov ZŠ+okruž.křižovatka</t>
  </si>
  <si>
    <t>Velká Bíteš ul. Lánice - chodníky,sjezdy,VO</t>
  </si>
  <si>
    <t>Autobusové zastávky na silnici I/37 Lánice, V.Bíteš (kraj.dotace)</t>
  </si>
  <si>
    <t>Parkoviště u ZŠ Sadová</t>
  </si>
  <si>
    <t>Fotbalový stadion ve V. Bíteši - opravy a stavební úpravy</t>
  </si>
  <si>
    <t xml:space="preserve"> - pro ZŠ na webové stránky</t>
  </si>
  <si>
    <t xml:space="preserve"> - pro ZŠ spec. - projekt Krásné tři</t>
  </si>
  <si>
    <t>ZŠ - příspěvek z daru od kraje na podporu zájm.a sport.aktivit dětí</t>
  </si>
  <si>
    <t>ZŠ - převod dotace z kraje na webové stránky ZŠ</t>
  </si>
  <si>
    <t>ZŠ spec.- přísp.z daru od kraje na podporu zájm.a sport.aktivit dětí</t>
  </si>
  <si>
    <t>ZŠ spec.- přísp.z daru od kraje na podporu žáků se spec.potřebami</t>
  </si>
  <si>
    <t>ZŠ spec.-převod dotace od kraje na projekt Krásné tři</t>
  </si>
  <si>
    <t>ZŠ spec.-příspěvek na projekt Krásné tři</t>
  </si>
  <si>
    <t>ZUŠ - příspěvek z daru od kraje na podporu zájm.a sport.aktivit dětí</t>
  </si>
  <si>
    <t xml:space="preserve"> -NK Košíkov</t>
  </si>
  <si>
    <t xml:space="preserve"> - z MF na volby do krajského zastupitelstva</t>
  </si>
  <si>
    <t xml:space="preserve"> - z Ministerstva kultury na regeneraci památek</t>
  </si>
  <si>
    <t>Všeobecná ambulantní péče – inv.přísp.na analyzátor krev.iontů</t>
  </si>
  <si>
    <t>SOŠ – příspěvek na provoz - z důvodu vratky dotace z OP VK</t>
  </si>
  <si>
    <t xml:space="preserve"> - příspěvek na vybavení společných prostor domu DPS</t>
  </si>
  <si>
    <t>Rozšíření MKDS města Velká Bíteš</t>
  </si>
  <si>
    <t xml:space="preserve"> - z MV - NIV krajům na požární ochranu</t>
  </si>
  <si>
    <t xml:space="preserve"> -Domácí hospic Vysočina, o.p.s.</t>
  </si>
  <si>
    <t xml:space="preserve">                                Příjmy a financování k 31. 12. 2016 v Kč</t>
  </si>
  <si>
    <t xml:space="preserve">                                      Výdaje v Kč k 31. 12. 2016</t>
  </si>
  <si>
    <t>Výsledek hospodaření k 31. 12. 2016</t>
  </si>
  <si>
    <t>aktuální RO č. 13</t>
  </si>
  <si>
    <t>RO č. 13</t>
  </si>
  <si>
    <t xml:space="preserve"> - pro IC a KK - na podporu turistických informačních center</t>
  </si>
  <si>
    <t xml:space="preserve"> - darovací smlouva - účast v soutěži My třídíme nejlépe</t>
  </si>
  <si>
    <t>IC a KK - převod dotace z kraje na turist.informační centrum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</si>
</sst>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8"/>
      <color indexed="8"/>
      <name val="Arial"/>
      <family val="0"/>
    </font>
    <font>
      <sz val="5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.25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0" fillId="0" borderId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45" applyFont="1" applyBorder="1">
      <alignment/>
      <protection/>
    </xf>
    <xf numFmtId="0" fontId="0" fillId="0" borderId="0" xfId="45" applyBorder="1">
      <alignment/>
      <protection/>
    </xf>
    <xf numFmtId="164" fontId="0" fillId="0" borderId="0" xfId="45" applyNumberFormat="1" applyBorder="1">
      <alignment/>
      <protection/>
    </xf>
    <xf numFmtId="4" fontId="0" fillId="0" borderId="0" xfId="45" applyNumberFormat="1" applyBorder="1">
      <alignment/>
      <protection/>
    </xf>
    <xf numFmtId="0" fontId="4" fillId="0" borderId="0" xfId="45" applyFont="1" applyBorder="1">
      <alignment/>
      <protection/>
    </xf>
    <xf numFmtId="4" fontId="1" fillId="0" borderId="0" xfId="45" applyNumberFormat="1" applyFont="1" applyBorder="1">
      <alignment/>
      <protection/>
    </xf>
    <xf numFmtId="0" fontId="6" fillId="0" borderId="0" xfId="45" applyFont="1" applyBorder="1">
      <alignment/>
      <protection/>
    </xf>
    <xf numFmtId="164" fontId="1" fillId="0" borderId="0" xfId="45" applyNumberFormat="1" applyFont="1" applyBorder="1">
      <alignment/>
      <protection/>
    </xf>
    <xf numFmtId="0" fontId="0" fillId="0" borderId="0" xfId="45" applyFill="1" applyBorder="1">
      <alignment/>
      <protection/>
    </xf>
    <xf numFmtId="0" fontId="7" fillId="0" borderId="0" xfId="45" applyFont="1" applyBorder="1">
      <alignment/>
      <protection/>
    </xf>
    <xf numFmtId="164" fontId="5" fillId="0" borderId="0" xfId="45" applyNumberFormat="1" applyFont="1" applyBorder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0" xfId="45" applyNumberFormat="1" applyFont="1" applyBorder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164" fontId="2" fillId="0" borderId="0" xfId="45" applyNumberFormat="1" applyFont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" fillId="0" borderId="0" xfId="45" applyNumberFormat="1" applyFont="1" applyBorder="1" applyAlignment="1">
      <alignment horizontal="right"/>
      <protection/>
    </xf>
    <xf numFmtId="4" fontId="5" fillId="0" borderId="0" xfId="45" applyNumberFormat="1" applyFont="1" applyBorder="1">
      <alignment/>
      <protection/>
    </xf>
    <xf numFmtId="0" fontId="0" fillId="0" borderId="0" xfId="45" applyFont="1" applyBorder="1">
      <alignment/>
      <protection/>
    </xf>
    <xf numFmtId="0" fontId="13" fillId="33" borderId="10" xfId="45" applyFont="1" applyFill="1" applyBorder="1">
      <alignment/>
      <protection/>
    </xf>
    <xf numFmtId="0" fontId="0" fillId="33" borderId="11" xfId="45" applyFill="1" applyBorder="1">
      <alignment/>
      <protection/>
    </xf>
    <xf numFmtId="0" fontId="0" fillId="33" borderId="12" xfId="45" applyFill="1" applyBorder="1">
      <alignment/>
      <protection/>
    </xf>
    <xf numFmtId="4" fontId="14" fillId="33" borderId="13" xfId="45" applyNumberFormat="1" applyFont="1" applyFill="1" applyBorder="1" applyAlignment="1">
      <alignment horizontal="center"/>
      <protection/>
    </xf>
    <xf numFmtId="0" fontId="1" fillId="33" borderId="11" xfId="45" applyFont="1" applyFill="1" applyBorder="1">
      <alignment/>
      <protection/>
    </xf>
    <xf numFmtId="4" fontId="2" fillId="33" borderId="13" xfId="45" applyNumberFormat="1" applyFont="1" applyFill="1" applyBorder="1" applyAlignment="1">
      <alignment horizontal="center"/>
      <protection/>
    </xf>
    <xf numFmtId="4" fontId="2" fillId="33" borderId="14" xfId="45" applyNumberFormat="1" applyFont="1" applyFill="1" applyBorder="1">
      <alignment/>
      <protection/>
    </xf>
    <xf numFmtId="0" fontId="1" fillId="33" borderId="15" xfId="45" applyFont="1" applyFill="1" applyBorder="1">
      <alignment/>
      <protection/>
    </xf>
    <xf numFmtId="0" fontId="5" fillId="33" borderId="0" xfId="45" applyFont="1" applyFill="1" applyBorder="1">
      <alignment/>
      <protection/>
    </xf>
    <xf numFmtId="4" fontId="5" fillId="33" borderId="0" xfId="45" applyNumberFormat="1" applyFont="1" applyFill="1" applyBorder="1">
      <alignment/>
      <protection/>
    </xf>
    <xf numFmtId="164" fontId="5" fillId="33" borderId="0" xfId="45" applyNumberFormat="1" applyFont="1" applyFill="1" applyBorder="1">
      <alignment/>
      <protection/>
    </xf>
    <xf numFmtId="4" fontId="2" fillId="33" borderId="0" xfId="45" applyNumberFormat="1" applyFont="1" applyFill="1" applyBorder="1">
      <alignment/>
      <protection/>
    </xf>
    <xf numFmtId="0" fontId="0" fillId="33" borderId="10" xfId="45" applyFill="1" applyBorder="1">
      <alignment/>
      <protection/>
    </xf>
    <xf numFmtId="4" fontId="1" fillId="33" borderId="11" xfId="45" applyNumberFormat="1" applyFont="1" applyFill="1" applyBorder="1">
      <alignment/>
      <protection/>
    </xf>
    <xf numFmtId="164" fontId="1" fillId="33" borderId="11" xfId="45" applyNumberFormat="1" applyFont="1" applyFill="1" applyBorder="1">
      <alignment/>
      <protection/>
    </xf>
    <xf numFmtId="4" fontId="1" fillId="33" borderId="12" xfId="45" applyNumberFormat="1" applyFont="1" applyFill="1" applyBorder="1">
      <alignment/>
      <protection/>
    </xf>
    <xf numFmtId="0" fontId="5" fillId="33" borderId="16" xfId="45" applyFont="1" applyFill="1" applyBorder="1">
      <alignment/>
      <protection/>
    </xf>
    <xf numFmtId="0" fontId="5" fillId="33" borderId="15" xfId="45" applyFont="1" applyFill="1" applyBorder="1">
      <alignment/>
      <protection/>
    </xf>
    <xf numFmtId="4" fontId="5" fillId="33" borderId="15" xfId="45" applyNumberFormat="1" applyFont="1" applyFill="1" applyBorder="1">
      <alignment/>
      <protection/>
    </xf>
    <xf numFmtId="164" fontId="5" fillId="33" borderId="15" xfId="45" applyNumberFormat="1" applyFont="1" applyFill="1" applyBorder="1">
      <alignment/>
      <protection/>
    </xf>
    <xf numFmtId="4" fontId="1" fillId="33" borderId="17" xfId="45" applyNumberFormat="1" applyFont="1" applyFill="1" applyBorder="1">
      <alignment/>
      <protection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" fontId="3" fillId="33" borderId="13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left"/>
    </xf>
    <xf numFmtId="4" fontId="3" fillId="33" borderId="1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4" fontId="3" fillId="33" borderId="22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33" borderId="0" xfId="0" applyNumberFormat="1" applyFont="1" applyFill="1" applyAlignment="1">
      <alignment/>
    </xf>
    <xf numFmtId="0" fontId="10" fillId="33" borderId="17" xfId="0" applyFont="1" applyFill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5" fillId="33" borderId="23" xfId="0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0" fontId="1" fillId="33" borderId="0" xfId="45" applyFont="1" applyFill="1" applyBorder="1">
      <alignment/>
      <protection/>
    </xf>
    <xf numFmtId="0" fontId="0" fillId="33" borderId="0" xfId="45" applyFill="1" applyBorder="1">
      <alignment/>
      <protection/>
    </xf>
    <xf numFmtId="0" fontId="13" fillId="33" borderId="20" xfId="45" applyFont="1" applyFill="1" applyBorder="1" applyAlignment="1">
      <alignment horizontal="left"/>
      <protection/>
    </xf>
    <xf numFmtId="0" fontId="0" fillId="33" borderId="21" xfId="45" applyFill="1" applyBorder="1">
      <alignment/>
      <protection/>
    </xf>
    <xf numFmtId="0" fontId="2" fillId="33" borderId="16" xfId="45" applyFont="1" applyFill="1" applyBorder="1">
      <alignment/>
      <protection/>
    </xf>
    <xf numFmtId="0" fontId="3" fillId="33" borderId="15" xfId="45" applyFont="1" applyFill="1" applyBorder="1">
      <alignment/>
      <protection/>
    </xf>
    <xf numFmtId="0" fontId="3" fillId="33" borderId="17" xfId="45" applyFont="1" applyFill="1" applyBorder="1">
      <alignment/>
      <protection/>
    </xf>
    <xf numFmtId="4" fontId="2" fillId="33" borderId="22" xfId="45" applyNumberFormat="1" applyFont="1" applyFill="1" applyBorder="1">
      <alignment/>
      <protection/>
    </xf>
    <xf numFmtId="4" fontId="3" fillId="33" borderId="13" xfId="45" applyNumberFormat="1" applyFont="1" applyFill="1" applyBorder="1" applyAlignment="1">
      <alignment horizontal="center" wrapText="1"/>
      <protection/>
    </xf>
    <xf numFmtId="4" fontId="1" fillId="33" borderId="14" xfId="45" applyNumberFormat="1" applyFont="1" applyFill="1" applyBorder="1">
      <alignment/>
      <protection/>
    </xf>
    <xf numFmtId="4" fontId="2" fillId="33" borderId="13" xfId="45" applyNumberFormat="1" applyFont="1" applyFill="1" applyBorder="1" applyAlignment="1">
      <alignment horizontal="center" wrapText="1"/>
      <protection/>
    </xf>
    <xf numFmtId="4" fontId="2" fillId="33" borderId="22" xfId="45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45" applyFont="1" applyBorder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45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45" applyNumberFormat="1" applyFont="1" applyBorder="1">
      <alignment/>
      <protection/>
    </xf>
    <xf numFmtId="164" fontId="0" fillId="0" borderId="0" xfId="45" applyNumberFormat="1" applyFont="1" applyBorder="1">
      <alignment/>
      <protection/>
    </xf>
    <xf numFmtId="0" fontId="9" fillId="0" borderId="0" xfId="45" applyFont="1" applyBorder="1">
      <alignment/>
      <protection/>
    </xf>
    <xf numFmtId="10" fontId="0" fillId="33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2" fillId="33" borderId="10" xfId="45" applyFont="1" applyFill="1" applyBorder="1" applyAlignment="1">
      <alignment horizontal="center"/>
      <protection/>
    </xf>
    <xf numFmtId="0" fontId="2" fillId="33" borderId="12" xfId="45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říjmy a fin. k 28.2.201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Währung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Složení příjmů rozpočtu 2016
v tis. Kč</a:t>
            </a:r>
          </a:p>
        </c:rich>
      </c:tx>
      <c:layout>
        <c:manualLayout>
          <c:xMode val="factor"/>
          <c:yMode val="factor"/>
          <c:x val="-0.004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65"/>
          <c:y val="0.391"/>
          <c:w val="0.3642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'zdroj.data'!$A$2:$A$5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transfery</c:v>
                </c:pt>
              </c:strCache>
            </c:strRef>
          </c:cat>
          <c:val>
            <c:numRef>
              <c:f>'zdroj.data'!$B$2:$B$5</c:f>
              <c:numCache>
                <c:ptCount val="4"/>
                <c:pt idx="0">
                  <c:v>76800.90232000001</c:v>
                </c:pt>
                <c:pt idx="1">
                  <c:v>25448.838920000002</c:v>
                </c:pt>
                <c:pt idx="2">
                  <c:v>17440.99</c:v>
                </c:pt>
                <c:pt idx="3">
                  <c:v>12590.535040000002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Složení výdajů rozpočtu 2016
v tis. Kč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1525"/>
          <c:w val="0.412"/>
          <c:h val="0.2725"/>
        </c:manualLayout>
      </c:layout>
      <c:pie3DChart>
        <c:varyColors val="1"/>
        <c:ser>
          <c:idx val="0"/>
          <c:order val="0"/>
          <c:tx>
            <c:v>Složení výdajů rozpočtu 2016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'zdroj.data'!$A$7:$A$23</c:f>
              <c:strCache>
                <c:ptCount val="17"/>
                <c:pt idx="0">
                  <c:v>Zemědělství a lesní hosp.</c:v>
                </c:pt>
                <c:pt idx="1">
                  <c:v>Doprava</c:v>
                </c:pt>
                <c:pt idx="2">
                  <c:v>Vodní hosp.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Tělovýchova a zájmová činnost</c:v>
                </c:pt>
                <c:pt idx="6">
                  <c:v>Zdravotnictví</c:v>
                </c:pt>
                <c:pt idx="7">
                  <c:v>Bydlení, komunál.služby, územ.rozvoj</c:v>
                </c:pt>
                <c:pt idx="8">
                  <c:v>Ochrana životního prostředí</c:v>
                </c:pt>
                <c:pt idx="9">
                  <c:v>Sociální služby-DD,DPS</c:v>
                </c:pt>
                <c:pt idx="10">
                  <c:v>Bezpečnost a veřejný pořádek</c:v>
                </c:pt>
                <c:pt idx="11">
                  <c:v>Požární ochrana</c:v>
                </c:pt>
                <c:pt idx="12">
                  <c:v>Místní správa</c:v>
                </c:pt>
                <c:pt idx="13">
                  <c:v>Finanční operace</c:v>
                </c:pt>
                <c:pt idx="14">
                  <c:v>Ostatní činnosti</c:v>
                </c:pt>
                <c:pt idx="15">
                  <c:v>Úroky z úvěrů</c:v>
                </c:pt>
                <c:pt idx="16">
                  <c:v>Akce samostatně vyčleněné</c:v>
                </c:pt>
              </c:strCache>
            </c:strRef>
          </c:cat>
          <c:val>
            <c:numRef>
              <c:f>'zdroj.data'!$B$7:$B$23</c:f>
              <c:numCache>
                <c:ptCount val="17"/>
                <c:pt idx="0">
                  <c:v>185.14589999999998</c:v>
                </c:pt>
                <c:pt idx="1">
                  <c:v>3254.36204</c:v>
                </c:pt>
                <c:pt idx="2">
                  <c:v>560.27</c:v>
                </c:pt>
                <c:pt idx="3">
                  <c:v>10255.14299</c:v>
                </c:pt>
                <c:pt idx="4">
                  <c:v>6424.64076</c:v>
                </c:pt>
                <c:pt idx="5">
                  <c:v>4712.76982</c:v>
                </c:pt>
                <c:pt idx="6">
                  <c:v>2267.267</c:v>
                </c:pt>
                <c:pt idx="7">
                  <c:v>15518.47112</c:v>
                </c:pt>
                <c:pt idx="8">
                  <c:v>8498.60808</c:v>
                </c:pt>
                <c:pt idx="9">
                  <c:v>3716.421</c:v>
                </c:pt>
                <c:pt idx="10">
                  <c:v>0</c:v>
                </c:pt>
                <c:pt idx="11">
                  <c:v>280.17452000000003</c:v>
                </c:pt>
                <c:pt idx="12">
                  <c:v>17837.3879</c:v>
                </c:pt>
                <c:pt idx="13">
                  <c:v>9806.457199999999</c:v>
                </c:pt>
                <c:pt idx="14">
                  <c:v>732.18246</c:v>
                </c:pt>
                <c:pt idx="15">
                  <c:v>221.07451</c:v>
                </c:pt>
                <c:pt idx="16">
                  <c:v>40619.14448999999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Složení sam. vyčleněných akcí 2016 v tis. Kč</a:t>
            </a:r>
          </a:p>
        </c:rich>
      </c:tx>
      <c:layout>
        <c:manualLayout>
          <c:xMode val="factor"/>
          <c:yMode val="factor"/>
          <c:x val="-0.01175"/>
          <c:y val="-0.00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"/>
          <c:y val="0.39475"/>
          <c:w val="0.41975"/>
          <c:h val="0.3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'zdroj.data'!$A$25:$A$31</c:f>
              <c:strCache>
                <c:ptCount val="7"/>
                <c:pt idx="0">
                  <c:v>Místní části</c:v>
                </c:pt>
                <c:pt idx="1">
                  <c:v>Příspěvky DSO SVK Žďársko na investice</c:v>
                </c:pt>
                <c:pt idx="2">
                  <c:v>Opakující se akce ostatní</c:v>
                </c:pt>
                <c:pt idx="3">
                  <c:v>Komunikace</c:v>
                </c:pt>
                <c:pt idx="4">
                  <c:v>Informační a komunikační technologie</c:v>
                </c:pt>
                <c:pt idx="5">
                  <c:v>Budovy a stavby</c:v>
                </c:pt>
                <c:pt idx="6">
                  <c:v>Ostatní akce</c:v>
                </c:pt>
              </c:strCache>
            </c:strRef>
          </c:cat>
          <c:val>
            <c:numRef>
              <c:f>'zdroj.data'!$B$25:$B$31</c:f>
              <c:numCache>
                <c:ptCount val="7"/>
                <c:pt idx="0">
                  <c:v>549.13113</c:v>
                </c:pt>
                <c:pt idx="1">
                  <c:v>7051.129</c:v>
                </c:pt>
                <c:pt idx="2">
                  <c:v>4499.530470000001</c:v>
                </c:pt>
                <c:pt idx="3">
                  <c:v>16657.333489999997</c:v>
                </c:pt>
                <c:pt idx="4">
                  <c:v>1422.70648</c:v>
                </c:pt>
                <c:pt idx="5">
                  <c:v>4165.593900000001</c:v>
                </c:pt>
                <c:pt idx="6">
                  <c:v>6273.72002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695325</xdr:colOff>
      <xdr:row>1</xdr:row>
      <xdr:rowOff>104775</xdr:rowOff>
    </xdr:to>
    <xdr:pic>
      <xdr:nvPicPr>
        <xdr:cNvPr id="1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666750</xdr:colOff>
      <xdr:row>1</xdr:row>
      <xdr:rowOff>104775</xdr:rowOff>
    </xdr:to>
    <xdr:pic>
      <xdr:nvPicPr>
        <xdr:cNvPr id="1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4</xdr:col>
      <xdr:colOff>428625</xdr:colOff>
      <xdr:row>21</xdr:row>
      <xdr:rowOff>76200</xdr:rowOff>
    </xdr:to>
    <xdr:graphicFrame>
      <xdr:nvGraphicFramePr>
        <xdr:cNvPr id="1" name="graf 1"/>
        <xdr:cNvGraphicFramePr/>
      </xdr:nvGraphicFramePr>
      <xdr:xfrm>
        <a:off x="9525" y="152400"/>
        <a:ext cx="4114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152400</xdr:rowOff>
    </xdr:from>
    <xdr:to>
      <xdr:col>13</xdr:col>
      <xdr:colOff>590550</xdr:colOff>
      <xdr:row>45</xdr:row>
      <xdr:rowOff>133350</xdr:rowOff>
    </xdr:to>
    <xdr:graphicFrame>
      <xdr:nvGraphicFramePr>
        <xdr:cNvPr id="2" name="graf 2"/>
        <xdr:cNvGraphicFramePr/>
      </xdr:nvGraphicFramePr>
      <xdr:xfrm>
        <a:off x="4143375" y="152400"/>
        <a:ext cx="5629275" cy="726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76200</xdr:rowOff>
    </xdr:from>
    <xdr:to>
      <xdr:col>4</xdr:col>
      <xdr:colOff>428625</xdr:colOff>
      <xdr:row>45</xdr:row>
      <xdr:rowOff>133350</xdr:rowOff>
    </xdr:to>
    <xdr:graphicFrame>
      <xdr:nvGraphicFramePr>
        <xdr:cNvPr id="3" name="graf 3"/>
        <xdr:cNvGraphicFramePr/>
      </xdr:nvGraphicFramePr>
      <xdr:xfrm>
        <a:off x="0" y="3476625"/>
        <a:ext cx="41243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90" zoomScaleNormal="90" zoomScalePageLayoutView="0" workbookViewId="0" topLeftCell="A1">
      <pane ySplit="3" topLeftCell="A115" activePane="bottomLeft" state="frozen"/>
      <selection pane="topLeft" activeCell="A1" sqref="A1"/>
      <selection pane="bottomLeft" activeCell="I179" sqref="I179"/>
    </sheetView>
  </sheetViews>
  <sheetFormatPr defaultColWidth="9.140625" defaultRowHeight="12.75"/>
  <cols>
    <col min="1" max="1" width="5.7109375" style="2" customWidth="1"/>
    <col min="2" max="2" width="5.8515625" style="2" customWidth="1"/>
    <col min="3" max="3" width="60.28125" style="2" customWidth="1"/>
    <col min="4" max="4" width="20.28125" style="4" customWidth="1"/>
    <col min="5" max="5" width="0" style="2" hidden="1" customWidth="1"/>
    <col min="6" max="6" width="22.00390625" style="4" customWidth="1"/>
    <col min="7" max="7" width="21.140625" style="4" customWidth="1"/>
    <col min="8" max="8" width="21.28125" style="4" customWidth="1"/>
    <col min="9" max="9" width="19.00390625" style="4" customWidth="1"/>
    <col min="10" max="10" width="15.28125" style="4" customWidth="1"/>
    <col min="11" max="11" width="9.140625" style="2" customWidth="1"/>
    <col min="12" max="12" width="12.140625" style="2" customWidth="1"/>
    <col min="13" max="16384" width="9.140625" style="2" customWidth="1"/>
  </cols>
  <sheetData>
    <row r="1" spans="1:10" ht="15.75" customHeight="1">
      <c r="A1" s="28" t="s">
        <v>184</v>
      </c>
      <c r="B1" s="29"/>
      <c r="C1" s="30"/>
      <c r="D1" s="31" t="s">
        <v>159</v>
      </c>
      <c r="E1" s="32"/>
      <c r="F1" s="127" t="s">
        <v>160</v>
      </c>
      <c r="G1" s="128"/>
      <c r="H1" s="33" t="s">
        <v>161</v>
      </c>
      <c r="I1" s="33" t="s">
        <v>0</v>
      </c>
      <c r="J1" s="33" t="s">
        <v>1</v>
      </c>
    </row>
    <row r="2" spans="1:10" ht="15.75" customHeight="1">
      <c r="A2" s="82" t="s">
        <v>442</v>
      </c>
      <c r="B2" s="81"/>
      <c r="C2" s="83"/>
      <c r="D2" s="87"/>
      <c r="E2" s="80"/>
      <c r="F2" s="88" t="s">
        <v>4</v>
      </c>
      <c r="G2" s="90" t="s">
        <v>445</v>
      </c>
      <c r="H2" s="91" t="s">
        <v>2</v>
      </c>
      <c r="I2" s="91" t="s">
        <v>162</v>
      </c>
      <c r="J2" s="91" t="s">
        <v>3</v>
      </c>
    </row>
    <row r="3" spans="1:10" ht="15.75" customHeight="1">
      <c r="A3" s="84" t="s">
        <v>137</v>
      </c>
      <c r="B3" s="85" t="s">
        <v>163</v>
      </c>
      <c r="C3" s="86" t="s">
        <v>178</v>
      </c>
      <c r="D3" s="34"/>
      <c r="E3" s="35"/>
      <c r="F3" s="89"/>
      <c r="G3" s="34"/>
      <c r="H3" s="34"/>
      <c r="I3" s="34"/>
      <c r="J3" s="34"/>
    </row>
    <row r="4" spans="1:10" ht="15.75" customHeight="1">
      <c r="A4" s="1"/>
      <c r="B4" s="27"/>
      <c r="D4" s="17"/>
      <c r="E4" s="1"/>
      <c r="F4" s="6"/>
      <c r="G4" s="17"/>
      <c r="H4" s="17"/>
      <c r="I4" s="17"/>
      <c r="J4" s="17"/>
    </row>
    <row r="5" spans="1:10" ht="15.75">
      <c r="A5" s="5" t="s">
        <v>5</v>
      </c>
      <c r="B5" s="5"/>
      <c r="C5" s="5"/>
      <c r="D5" s="17">
        <f>SUM(D6:D23)</f>
        <v>67680000</v>
      </c>
      <c r="E5" s="21"/>
      <c r="F5" s="17">
        <f>SUM(F6:F23)</f>
        <v>2396540</v>
      </c>
      <c r="G5" s="17">
        <f>SUM(G6:G23)</f>
        <v>6648000</v>
      </c>
      <c r="H5" s="17">
        <f>SUM(H6:H23)</f>
        <v>76724540</v>
      </c>
      <c r="I5" s="17">
        <f>SUM(I6:I23)</f>
        <v>76800902.32000001</v>
      </c>
      <c r="J5" s="17">
        <f>SUM(I5/H5)*100</f>
        <v>100.09952789550776</v>
      </c>
    </row>
    <row r="6" ht="12.75">
      <c r="E6" s="3"/>
    </row>
    <row r="7" spans="2:10" ht="14.25">
      <c r="B7" s="2">
        <v>1111</v>
      </c>
      <c r="C7" s="1" t="s">
        <v>6</v>
      </c>
      <c r="D7" s="6">
        <v>12000000</v>
      </c>
      <c r="E7" s="3"/>
      <c r="F7" s="6">
        <v>840000</v>
      </c>
      <c r="G7" s="6">
        <v>2430000</v>
      </c>
      <c r="H7" s="6">
        <f aca="true" t="shared" si="0" ref="H7:H12">SUM(D7:G7)</f>
        <v>15270000</v>
      </c>
      <c r="I7" s="6">
        <v>15271786.38</v>
      </c>
      <c r="J7" s="6">
        <f aca="true" t="shared" si="1" ref="J7:J14">SUM(I7/H7)*100</f>
        <v>100.01169862475443</v>
      </c>
    </row>
    <row r="8" spans="2:10" ht="14.25">
      <c r="B8" s="2">
        <v>1112</v>
      </c>
      <c r="C8" s="1" t="s">
        <v>7</v>
      </c>
      <c r="D8" s="6">
        <v>1700000</v>
      </c>
      <c r="E8" s="3"/>
      <c r="F8" s="6"/>
      <c r="G8" s="6">
        <v>-530000</v>
      </c>
      <c r="H8" s="6">
        <f t="shared" si="0"/>
        <v>1170000</v>
      </c>
      <c r="I8" s="6">
        <v>1177941.65</v>
      </c>
      <c r="J8" s="6">
        <f t="shared" si="1"/>
        <v>100.6787735042735</v>
      </c>
    </row>
    <row r="9" spans="2:10" ht="14.25">
      <c r="B9" s="2">
        <v>1113</v>
      </c>
      <c r="C9" s="1" t="s">
        <v>8</v>
      </c>
      <c r="D9" s="6">
        <v>1000000</v>
      </c>
      <c r="E9" s="3"/>
      <c r="F9" s="6">
        <v>200000</v>
      </c>
      <c r="G9" s="6">
        <v>230000</v>
      </c>
      <c r="H9" s="6">
        <f t="shared" si="0"/>
        <v>1430000</v>
      </c>
      <c r="I9" s="6">
        <v>1436224.37</v>
      </c>
      <c r="J9" s="6">
        <f t="shared" si="1"/>
        <v>100.43527062937063</v>
      </c>
    </row>
    <row r="10" spans="2:10" ht="14.25">
      <c r="B10" s="2">
        <v>1121</v>
      </c>
      <c r="C10" s="1" t="s">
        <v>9</v>
      </c>
      <c r="D10" s="6">
        <v>12000000</v>
      </c>
      <c r="E10" s="3"/>
      <c r="F10" s="6">
        <v>500000</v>
      </c>
      <c r="G10" s="6">
        <v>2340000</v>
      </c>
      <c r="H10" s="6">
        <f t="shared" si="0"/>
        <v>14840000</v>
      </c>
      <c r="I10" s="6">
        <v>14843423.63</v>
      </c>
      <c r="J10" s="6">
        <f t="shared" si="1"/>
        <v>100.02307028301887</v>
      </c>
    </row>
    <row r="11" spans="2:10" ht="14.25">
      <c r="B11" s="2">
        <v>1122</v>
      </c>
      <c r="C11" s="1" t="s">
        <v>10</v>
      </c>
      <c r="D11" s="6">
        <v>6200000</v>
      </c>
      <c r="E11" s="3"/>
      <c r="F11" s="6">
        <v>567040</v>
      </c>
      <c r="G11" s="6"/>
      <c r="H11" s="6">
        <f t="shared" si="0"/>
        <v>6767040</v>
      </c>
      <c r="I11" s="6">
        <v>6767040</v>
      </c>
      <c r="J11" s="6">
        <f t="shared" si="1"/>
        <v>100</v>
      </c>
    </row>
    <row r="12" spans="2:10" ht="14.25">
      <c r="B12" s="2">
        <v>1211</v>
      </c>
      <c r="C12" s="1" t="s">
        <v>11</v>
      </c>
      <c r="D12" s="6">
        <v>26050000</v>
      </c>
      <c r="E12" s="3"/>
      <c r="F12" s="6"/>
      <c r="G12" s="6">
        <v>1140000</v>
      </c>
      <c r="H12" s="6">
        <f t="shared" si="0"/>
        <v>27190000</v>
      </c>
      <c r="I12" s="6">
        <v>27191724.23</v>
      </c>
      <c r="J12" s="6">
        <f t="shared" si="1"/>
        <v>100.00634141228393</v>
      </c>
    </row>
    <row r="13" spans="2:11" ht="14.25">
      <c r="B13" s="2">
        <v>1334</v>
      </c>
      <c r="C13" s="1" t="s">
        <v>12</v>
      </c>
      <c r="D13" s="6"/>
      <c r="E13" s="3"/>
      <c r="F13" s="6">
        <v>62500</v>
      </c>
      <c r="G13" s="6">
        <v>7000</v>
      </c>
      <c r="H13" s="6">
        <f>SUM(D13:G13)</f>
        <v>69500</v>
      </c>
      <c r="I13" s="6">
        <v>69898</v>
      </c>
      <c r="J13" s="6">
        <f t="shared" si="1"/>
        <v>100.5726618705036</v>
      </c>
      <c r="K13" s="6"/>
    </row>
    <row r="14" spans="2:10" ht="14.25">
      <c r="B14" s="2">
        <v>1335</v>
      </c>
      <c r="C14" s="1" t="s">
        <v>13</v>
      </c>
      <c r="D14" s="6"/>
      <c r="E14" s="3"/>
      <c r="F14" s="6"/>
      <c r="G14" s="6">
        <v>35000</v>
      </c>
      <c r="H14" s="6">
        <f>SUM(D14:G14)</f>
        <v>35000</v>
      </c>
      <c r="I14" s="6">
        <v>35050</v>
      </c>
      <c r="J14" s="6">
        <f t="shared" si="1"/>
        <v>100.14285714285714</v>
      </c>
    </row>
    <row r="15" spans="2:10" ht="14.25">
      <c r="B15" s="2">
        <v>1337</v>
      </c>
      <c r="C15" s="1" t="s">
        <v>14</v>
      </c>
      <c r="D15" s="6">
        <v>2900000</v>
      </c>
      <c r="E15" s="3"/>
      <c r="F15" s="6"/>
      <c r="G15" s="6">
        <v>120000</v>
      </c>
      <c r="H15" s="6">
        <f aca="true" t="shared" si="2" ref="H15:H22">SUM(D15:G15)</f>
        <v>3020000</v>
      </c>
      <c r="I15" s="6">
        <v>3026555</v>
      </c>
      <c r="J15" s="6">
        <f aca="true" t="shared" si="3" ref="J15:J22">SUM(I15/H15)*100</f>
        <v>100.21705298013246</v>
      </c>
    </row>
    <row r="16" spans="2:10" ht="14.25">
      <c r="B16" s="2">
        <v>1341</v>
      </c>
      <c r="C16" s="1" t="s">
        <v>15</v>
      </c>
      <c r="D16" s="6">
        <v>100000</v>
      </c>
      <c r="E16" s="3"/>
      <c r="F16" s="6"/>
      <c r="G16" s="6">
        <v>6000</v>
      </c>
      <c r="H16" s="6">
        <f t="shared" si="2"/>
        <v>106000</v>
      </c>
      <c r="I16" s="6">
        <v>106250</v>
      </c>
      <c r="J16" s="6">
        <f t="shared" si="3"/>
        <v>100.23584905660377</v>
      </c>
    </row>
    <row r="17" spans="2:10" ht="14.25">
      <c r="B17" s="2">
        <v>1343</v>
      </c>
      <c r="C17" s="1" t="s">
        <v>16</v>
      </c>
      <c r="D17" s="6">
        <v>150000</v>
      </c>
      <c r="E17" s="3"/>
      <c r="F17" s="6"/>
      <c r="G17" s="6">
        <v>80000</v>
      </c>
      <c r="H17" s="6">
        <f t="shared" si="2"/>
        <v>230000</v>
      </c>
      <c r="I17" s="6">
        <v>236941</v>
      </c>
      <c r="J17" s="6">
        <f t="shared" si="3"/>
        <v>103.01782608695653</v>
      </c>
    </row>
    <row r="18" spans="2:10" ht="14.25">
      <c r="B18" s="2">
        <v>1345</v>
      </c>
      <c r="C18" s="1" t="s">
        <v>17</v>
      </c>
      <c r="D18" s="6">
        <v>10000</v>
      </c>
      <c r="E18" s="3"/>
      <c r="F18" s="6"/>
      <c r="G18" s="6">
        <v>10000</v>
      </c>
      <c r="H18" s="6">
        <f t="shared" si="2"/>
        <v>20000</v>
      </c>
      <c r="I18" s="6">
        <v>20519</v>
      </c>
      <c r="J18" s="6">
        <f t="shared" si="3"/>
        <v>102.595</v>
      </c>
    </row>
    <row r="19" spans="2:10" ht="14.25">
      <c r="B19" s="2">
        <v>1351</v>
      </c>
      <c r="C19" s="1" t="s">
        <v>318</v>
      </c>
      <c r="D19" s="6"/>
      <c r="E19" s="3"/>
      <c r="F19" s="6">
        <v>205000</v>
      </c>
      <c r="G19" s="6">
        <v>70000</v>
      </c>
      <c r="H19" s="6">
        <f>SUM(D19:G19)</f>
        <v>275000</v>
      </c>
      <c r="I19" s="6">
        <v>278524.16</v>
      </c>
      <c r="J19" s="6">
        <f t="shared" si="3"/>
        <v>101.28151272727273</v>
      </c>
    </row>
    <row r="20" spans="2:10" ht="14.25">
      <c r="B20" s="2">
        <v>1355</v>
      </c>
      <c r="C20" s="1" t="s">
        <v>346</v>
      </c>
      <c r="D20" s="6"/>
      <c r="E20" s="3"/>
      <c r="F20" s="6">
        <v>22000</v>
      </c>
      <c r="G20" s="6"/>
      <c r="H20" s="6">
        <v>22000</v>
      </c>
      <c r="I20" s="6">
        <v>23190.04</v>
      </c>
      <c r="J20" s="6">
        <f t="shared" si="3"/>
        <v>105.40927272727274</v>
      </c>
    </row>
    <row r="21" spans="2:10" ht="14.25">
      <c r="B21" s="2">
        <v>1361</v>
      </c>
      <c r="C21" s="1" t="s">
        <v>18</v>
      </c>
      <c r="D21" s="6">
        <v>920000</v>
      </c>
      <c r="E21" s="3"/>
      <c r="F21" s="6"/>
      <c r="G21" s="6">
        <v>360000</v>
      </c>
      <c r="H21" s="6">
        <f t="shared" si="2"/>
        <v>1280000</v>
      </c>
      <c r="I21" s="6">
        <v>1284685</v>
      </c>
      <c r="J21" s="6">
        <f t="shared" si="3"/>
        <v>100.366015625</v>
      </c>
    </row>
    <row r="22" spans="2:10" ht="14.25">
      <c r="B22" s="2">
        <v>1511</v>
      </c>
      <c r="C22" s="1" t="s">
        <v>19</v>
      </c>
      <c r="D22" s="6">
        <v>4650000</v>
      </c>
      <c r="E22" s="3"/>
      <c r="F22" s="6"/>
      <c r="G22" s="6">
        <v>350000</v>
      </c>
      <c r="H22" s="6">
        <f t="shared" si="2"/>
        <v>5000000</v>
      </c>
      <c r="I22" s="6">
        <v>5031149.86</v>
      </c>
      <c r="J22" s="6">
        <f t="shared" si="3"/>
        <v>100.62299720000001</v>
      </c>
    </row>
    <row r="23" spans="3:10" ht="14.25">
      <c r="C23" s="1"/>
      <c r="D23" s="6"/>
      <c r="E23" s="3"/>
      <c r="F23" s="6"/>
      <c r="G23" s="6"/>
      <c r="H23" s="6"/>
      <c r="I23" s="6"/>
      <c r="J23" s="6"/>
    </row>
    <row r="24" spans="1:10" ht="15.75">
      <c r="A24" s="5" t="s">
        <v>20</v>
      </c>
      <c r="B24" s="7"/>
      <c r="C24" s="7"/>
      <c r="D24" s="17">
        <f>SUM(D25:D91)</f>
        <v>21518782</v>
      </c>
      <c r="E24" s="21"/>
      <c r="F24" s="17">
        <f>SUM(F25:F91)</f>
        <v>1320266.99</v>
      </c>
      <c r="G24" s="17">
        <f>SUM(G25:G91)</f>
        <v>2585720</v>
      </c>
      <c r="H24" s="17">
        <f>SUM(H25:H91)</f>
        <v>25424768.990000002</v>
      </c>
      <c r="I24" s="17">
        <f>SUM(I25:I91)</f>
        <v>25448838.92</v>
      </c>
      <c r="J24" s="17">
        <f>SUM(I24/H24)*100</f>
        <v>100.09467118466037</v>
      </c>
    </row>
    <row r="25" spans="4:10" ht="14.25">
      <c r="D25" s="6"/>
      <c r="E25" s="8">
        <v>2</v>
      </c>
      <c r="F25" s="6"/>
      <c r="G25" s="6"/>
      <c r="H25" s="6"/>
      <c r="I25" s="6"/>
      <c r="J25" s="6"/>
    </row>
    <row r="26" spans="1:10" ht="14.25">
      <c r="A26" s="2">
        <v>1032</v>
      </c>
      <c r="B26" s="2">
        <v>2119</v>
      </c>
      <c r="C26" s="1" t="s">
        <v>24</v>
      </c>
      <c r="D26" s="6">
        <v>2900</v>
      </c>
      <c r="E26" s="8"/>
      <c r="F26" s="6"/>
      <c r="G26" s="6"/>
      <c r="H26" s="6">
        <f>SUM(D26:G26)</f>
        <v>2900</v>
      </c>
      <c r="I26" s="6">
        <v>2977</v>
      </c>
      <c r="J26" s="6">
        <f>SUM(I26/H26)*100</f>
        <v>102.6551724137931</v>
      </c>
    </row>
    <row r="27" spans="1:10" ht="14.25">
      <c r="A27" s="2">
        <v>1032</v>
      </c>
      <c r="B27" s="2">
        <v>2131</v>
      </c>
      <c r="C27" s="1" t="s">
        <v>21</v>
      </c>
      <c r="D27" s="6"/>
      <c r="E27" s="8"/>
      <c r="F27" s="6"/>
      <c r="G27" s="6"/>
      <c r="H27" s="6"/>
      <c r="I27" s="6"/>
      <c r="J27" s="6"/>
    </row>
    <row r="28" spans="3:10" ht="14.25">
      <c r="C28" s="1" t="s">
        <v>22</v>
      </c>
      <c r="D28" s="6">
        <v>1800000</v>
      </c>
      <c r="E28" s="8"/>
      <c r="F28" s="6">
        <v>220000</v>
      </c>
      <c r="G28" s="6">
        <v>532000</v>
      </c>
      <c r="H28" s="6">
        <f>SUM(D28:G28)</f>
        <v>2552000</v>
      </c>
      <c r="I28" s="6">
        <v>2552270</v>
      </c>
      <c r="J28" s="6">
        <f>SUM(I28/H28)*100</f>
        <v>100.01057993730407</v>
      </c>
    </row>
    <row r="29" spans="3:10" ht="14.25">
      <c r="C29" s="1" t="s">
        <v>23</v>
      </c>
      <c r="D29" s="6">
        <v>200000</v>
      </c>
      <c r="E29" s="8"/>
      <c r="F29" s="6">
        <v>20000</v>
      </c>
      <c r="G29" s="6">
        <v>128000</v>
      </c>
      <c r="H29" s="6">
        <f>SUM(D29:G29)</f>
        <v>348000</v>
      </c>
      <c r="I29" s="6">
        <v>349708</v>
      </c>
      <c r="J29" s="6">
        <f>SUM(I29/H29)*100</f>
        <v>100.49080459770114</v>
      </c>
    </row>
    <row r="30" spans="1:10" ht="14.25">
      <c r="A30" s="2">
        <v>1032</v>
      </c>
      <c r="B30" s="2">
        <v>2329</v>
      </c>
      <c r="C30" s="1" t="s">
        <v>25</v>
      </c>
      <c r="D30" s="6">
        <v>60000</v>
      </c>
      <c r="E30" s="8"/>
      <c r="F30" s="6">
        <v>15900</v>
      </c>
      <c r="G30" s="6"/>
      <c r="H30" s="6">
        <f>SUM(D30:G30)</f>
        <v>75900</v>
      </c>
      <c r="I30" s="6">
        <v>75921.8</v>
      </c>
      <c r="J30" s="6">
        <f>SUM(I30/H30)*100</f>
        <v>100.02872200263504</v>
      </c>
    </row>
    <row r="31" spans="3:10" ht="14.25">
      <c r="C31" s="1"/>
      <c r="D31" s="6"/>
      <c r="E31" s="8"/>
      <c r="F31" s="6"/>
      <c r="G31" s="6"/>
      <c r="H31" s="6"/>
      <c r="I31" s="6"/>
      <c r="J31" s="6"/>
    </row>
    <row r="32" spans="1:10" ht="14.25">
      <c r="A32" s="2">
        <v>2119</v>
      </c>
      <c r="B32" s="2">
        <v>2343</v>
      </c>
      <c r="C32" s="1" t="s">
        <v>26</v>
      </c>
      <c r="D32" s="6">
        <v>4000</v>
      </c>
      <c r="E32" s="8"/>
      <c r="F32" s="6"/>
      <c r="G32" s="6">
        <v>6000</v>
      </c>
      <c r="H32" s="6">
        <f>SUM(D32:G32)</f>
        <v>10000</v>
      </c>
      <c r="I32" s="6">
        <v>10525</v>
      </c>
      <c r="J32" s="6">
        <f>SUM(I32/H32)*100</f>
        <v>105.25</v>
      </c>
    </row>
    <row r="33" spans="1:10" ht="14.25">
      <c r="A33" s="2">
        <v>2144</v>
      </c>
      <c r="B33" s="2">
        <v>2111</v>
      </c>
      <c r="C33" s="1" t="s">
        <v>406</v>
      </c>
      <c r="D33" s="6"/>
      <c r="E33" s="8"/>
      <c r="F33" s="6">
        <v>100000</v>
      </c>
      <c r="G33" s="6">
        <v>240000</v>
      </c>
      <c r="H33" s="6">
        <f>SUM(D33:G33)</f>
        <v>340000</v>
      </c>
      <c r="I33" s="6">
        <v>341825</v>
      </c>
      <c r="J33" s="6">
        <f>SUM(I33/H33)*100</f>
        <v>100.53676470588235</v>
      </c>
    </row>
    <row r="34" spans="1:10" ht="14.25">
      <c r="A34" s="2">
        <v>2212</v>
      </c>
      <c r="B34" s="2">
        <v>2322</v>
      </c>
      <c r="C34" s="1" t="s">
        <v>347</v>
      </c>
      <c r="D34" s="6"/>
      <c r="E34" s="8"/>
      <c r="F34" s="6"/>
      <c r="G34" s="6">
        <v>5500</v>
      </c>
      <c r="H34" s="6">
        <f>SUM(D34:G34)</f>
        <v>5500</v>
      </c>
      <c r="I34" s="6">
        <v>5721</v>
      </c>
      <c r="J34" s="6">
        <f>SUM(I34/H34)*100</f>
        <v>104.01818181818182</v>
      </c>
    </row>
    <row r="35" spans="1:10" ht="14.25">
      <c r="A35" s="2">
        <v>2219</v>
      </c>
      <c r="B35" s="9">
        <v>2111</v>
      </c>
      <c r="C35" s="1" t="s">
        <v>105</v>
      </c>
      <c r="D35" s="6">
        <v>20000</v>
      </c>
      <c r="E35" s="8"/>
      <c r="F35" s="6"/>
      <c r="G35" s="6"/>
      <c r="H35" s="6">
        <f aca="true" t="shared" si="4" ref="H35:H43">SUM(D35:G35)</f>
        <v>20000</v>
      </c>
      <c r="I35" s="6">
        <v>23360</v>
      </c>
      <c r="J35" s="6">
        <f aca="true" t="shared" si="5" ref="J35:J47">SUM(I35/H35)*100</f>
        <v>116.8</v>
      </c>
    </row>
    <row r="36" spans="2:10" ht="14.25">
      <c r="B36" s="9"/>
      <c r="C36" s="1"/>
      <c r="D36" s="6"/>
      <c r="E36" s="8"/>
      <c r="F36" s="6"/>
      <c r="G36" s="6"/>
      <c r="H36" s="6"/>
      <c r="I36" s="6"/>
      <c r="J36" s="6"/>
    </row>
    <row r="37" spans="1:10" ht="14.25">
      <c r="A37" s="2">
        <v>3111</v>
      </c>
      <c r="B37" s="2">
        <v>2122</v>
      </c>
      <c r="C37" s="1" t="s">
        <v>27</v>
      </c>
      <c r="D37" s="6">
        <v>103850</v>
      </c>
      <c r="E37" s="8"/>
      <c r="F37" s="6">
        <v>4513</v>
      </c>
      <c r="G37" s="6"/>
      <c r="H37" s="6">
        <f t="shared" si="4"/>
        <v>108363</v>
      </c>
      <c r="I37" s="6">
        <v>108363</v>
      </c>
      <c r="J37" s="6">
        <f t="shared" si="5"/>
        <v>100</v>
      </c>
    </row>
    <row r="38" spans="1:10" ht="14.25">
      <c r="A38" s="2">
        <v>3113</v>
      </c>
      <c r="B38" s="2">
        <v>2122</v>
      </c>
      <c r="C38" s="1" t="s">
        <v>28</v>
      </c>
      <c r="D38" s="6">
        <v>73000</v>
      </c>
      <c r="E38" s="8"/>
      <c r="F38" s="6">
        <v>-301</v>
      </c>
      <c r="G38" s="6"/>
      <c r="H38" s="6">
        <f t="shared" si="4"/>
        <v>72699</v>
      </c>
      <c r="I38" s="6">
        <v>72699</v>
      </c>
      <c r="J38" s="6">
        <f t="shared" si="5"/>
        <v>100</v>
      </c>
    </row>
    <row r="39" spans="1:10" ht="14.25">
      <c r="A39" s="2">
        <v>3114</v>
      </c>
      <c r="B39" s="2">
        <v>2122</v>
      </c>
      <c r="C39" s="1" t="s">
        <v>29</v>
      </c>
      <c r="D39" s="6">
        <v>51000</v>
      </c>
      <c r="E39" s="8"/>
      <c r="F39" s="6">
        <v>-7776</v>
      </c>
      <c r="G39" s="6"/>
      <c r="H39" s="6">
        <f t="shared" si="4"/>
        <v>43224</v>
      </c>
      <c r="I39" s="6">
        <v>43224</v>
      </c>
      <c r="J39" s="6">
        <f t="shared" si="5"/>
        <v>100</v>
      </c>
    </row>
    <row r="40" spans="1:10" ht="14.25">
      <c r="A40" s="2">
        <v>3122</v>
      </c>
      <c r="B40" s="9">
        <v>2122</v>
      </c>
      <c r="C40" s="1" t="s">
        <v>30</v>
      </c>
      <c r="D40" s="6">
        <v>230000</v>
      </c>
      <c r="E40" s="8"/>
      <c r="F40" s="6">
        <v>-158257.01</v>
      </c>
      <c r="G40" s="6"/>
      <c r="H40" s="6">
        <f t="shared" si="4"/>
        <v>71742.98999999999</v>
      </c>
      <c r="I40" s="6">
        <v>71742.99</v>
      </c>
      <c r="J40" s="6">
        <f t="shared" si="5"/>
        <v>100.00000000000003</v>
      </c>
    </row>
    <row r="41" spans="1:10" ht="14.25">
      <c r="A41" s="2">
        <v>3231</v>
      </c>
      <c r="B41" s="9">
        <v>2122</v>
      </c>
      <c r="C41" s="1" t="s">
        <v>31</v>
      </c>
      <c r="D41" s="6">
        <v>13050</v>
      </c>
      <c r="E41" s="8"/>
      <c r="F41" s="6">
        <v>11666</v>
      </c>
      <c r="G41" s="6"/>
      <c r="H41" s="6">
        <f t="shared" si="4"/>
        <v>24716</v>
      </c>
      <c r="I41" s="6">
        <v>24716</v>
      </c>
      <c r="J41" s="6">
        <f t="shared" si="5"/>
        <v>100</v>
      </c>
    </row>
    <row r="42" spans="2:10" ht="14.25">
      <c r="B42" s="9"/>
      <c r="C42" s="1"/>
      <c r="D42" s="6"/>
      <c r="E42" s="8"/>
      <c r="F42" s="6"/>
      <c r="G42" s="6"/>
      <c r="H42" s="6"/>
      <c r="I42" s="6"/>
      <c r="J42" s="6"/>
    </row>
    <row r="43" spans="1:10" ht="14.25">
      <c r="A43" s="2">
        <v>3314</v>
      </c>
      <c r="B43" s="2">
        <v>2111</v>
      </c>
      <c r="C43" s="1" t="s">
        <v>32</v>
      </c>
      <c r="D43" s="6">
        <v>35000</v>
      </c>
      <c r="E43" s="8"/>
      <c r="F43" s="6"/>
      <c r="G43" s="6">
        <v>5400</v>
      </c>
      <c r="H43" s="6">
        <f t="shared" si="4"/>
        <v>40400</v>
      </c>
      <c r="I43" s="6">
        <v>40959</v>
      </c>
      <c r="J43" s="6">
        <f t="shared" si="5"/>
        <v>101.38366336633663</v>
      </c>
    </row>
    <row r="44" spans="1:10" ht="14.25">
      <c r="A44" s="2">
        <v>3314</v>
      </c>
      <c r="B44" s="2">
        <v>2324</v>
      </c>
      <c r="C44" s="1" t="s">
        <v>319</v>
      </c>
      <c r="D44" s="6"/>
      <c r="E44" s="8"/>
      <c r="F44" s="6"/>
      <c r="G44" s="6">
        <v>400</v>
      </c>
      <c r="H44" s="6">
        <f>SUM(D44:G44)</f>
        <v>400</v>
      </c>
      <c r="I44" s="6">
        <v>450</v>
      </c>
      <c r="J44" s="6">
        <f t="shared" si="5"/>
        <v>112.5</v>
      </c>
    </row>
    <row r="45" spans="1:10" ht="14.25">
      <c r="A45" s="2">
        <v>3315</v>
      </c>
      <c r="B45" s="2">
        <v>2111</v>
      </c>
      <c r="C45" s="1" t="s">
        <v>33</v>
      </c>
      <c r="D45" s="6">
        <v>3000</v>
      </c>
      <c r="E45" s="8"/>
      <c r="F45" s="6"/>
      <c r="G45" s="6">
        <v>4000</v>
      </c>
      <c r="H45" s="6">
        <f>SUM(D45:G45)</f>
        <v>7000</v>
      </c>
      <c r="I45" s="6">
        <v>7015</v>
      </c>
      <c r="J45" s="6">
        <f t="shared" si="5"/>
        <v>100.21428571428572</v>
      </c>
    </row>
    <row r="46" spans="1:10" ht="14.25">
      <c r="A46" s="2">
        <v>3319</v>
      </c>
      <c r="B46" s="2">
        <v>2122</v>
      </c>
      <c r="C46" s="1" t="s">
        <v>34</v>
      </c>
      <c r="D46" s="6">
        <v>33000</v>
      </c>
      <c r="E46" s="8"/>
      <c r="F46" s="6">
        <v>-146</v>
      </c>
      <c r="G46" s="6"/>
      <c r="H46" s="6">
        <f aca="true" t="shared" si="6" ref="H46:H57">SUM(D46:G46)</f>
        <v>32854</v>
      </c>
      <c r="I46" s="6">
        <v>32854</v>
      </c>
      <c r="J46" s="6">
        <f aca="true" t="shared" si="7" ref="J46:J57">SUM(I46/H46)*100</f>
        <v>100</v>
      </c>
    </row>
    <row r="47" spans="1:10" ht="14.25">
      <c r="A47" s="2">
        <v>3322</v>
      </c>
      <c r="B47" s="2">
        <v>2324</v>
      </c>
      <c r="C47" s="1" t="s">
        <v>378</v>
      </c>
      <c r="D47" s="6"/>
      <c r="E47" s="8"/>
      <c r="F47" s="6">
        <v>10000</v>
      </c>
      <c r="G47" s="6"/>
      <c r="H47" s="6">
        <f>SUM(D47:G47)</f>
        <v>10000</v>
      </c>
      <c r="I47" s="6">
        <v>10071</v>
      </c>
      <c r="J47" s="6">
        <f t="shared" si="5"/>
        <v>100.71000000000001</v>
      </c>
    </row>
    <row r="48" spans="3:10" ht="14.25">
      <c r="C48" s="1"/>
      <c r="D48" s="6"/>
      <c r="E48" s="8"/>
      <c r="F48" s="6"/>
      <c r="G48" s="6"/>
      <c r="H48" s="6"/>
      <c r="I48" s="6"/>
      <c r="J48" s="6"/>
    </row>
    <row r="49" spans="1:10" ht="14.25">
      <c r="A49" s="2">
        <v>3511</v>
      </c>
      <c r="B49" s="2">
        <v>2122</v>
      </c>
      <c r="C49" s="1" t="s">
        <v>35</v>
      </c>
      <c r="D49" s="6">
        <v>189000</v>
      </c>
      <c r="E49" s="8"/>
      <c r="F49" s="6">
        <v>23688</v>
      </c>
      <c r="G49" s="6"/>
      <c r="H49" s="6">
        <f t="shared" si="6"/>
        <v>212688</v>
      </c>
      <c r="I49" s="6">
        <v>212688</v>
      </c>
      <c r="J49" s="6">
        <f t="shared" si="7"/>
        <v>100</v>
      </c>
    </row>
    <row r="50" spans="3:10" ht="14.25">
      <c r="C50" s="1"/>
      <c r="D50" s="6"/>
      <c r="E50" s="8"/>
      <c r="F50" s="6"/>
      <c r="G50" s="6"/>
      <c r="H50" s="6"/>
      <c r="I50" s="6"/>
      <c r="J50" s="6"/>
    </row>
    <row r="51" spans="1:10" ht="14.25">
      <c r="A51" s="2">
        <v>3612</v>
      </c>
      <c r="B51" s="2">
        <v>2119</v>
      </c>
      <c r="C51" s="1" t="s">
        <v>36</v>
      </c>
      <c r="D51" s="6">
        <v>3600000</v>
      </c>
      <c r="E51" s="8"/>
      <c r="F51" s="6"/>
      <c r="G51" s="6">
        <v>280000</v>
      </c>
      <c r="H51" s="6">
        <f t="shared" si="6"/>
        <v>3880000</v>
      </c>
      <c r="I51" s="6">
        <v>3883041.65</v>
      </c>
      <c r="J51" s="6">
        <f t="shared" si="7"/>
        <v>100.0783930412371</v>
      </c>
    </row>
    <row r="52" spans="1:10" ht="14.25">
      <c r="A52" s="2">
        <v>3612</v>
      </c>
      <c r="B52" s="2">
        <v>2132</v>
      </c>
      <c r="C52" s="1" t="s">
        <v>37</v>
      </c>
      <c r="D52" s="6">
        <v>9000000</v>
      </c>
      <c r="E52" s="8"/>
      <c r="F52" s="6"/>
      <c r="G52" s="6">
        <v>817000</v>
      </c>
      <c r="H52" s="6">
        <f t="shared" si="6"/>
        <v>9817000</v>
      </c>
      <c r="I52" s="6">
        <v>9818355</v>
      </c>
      <c r="J52" s="6">
        <f t="shared" si="7"/>
        <v>100.0138025873485</v>
      </c>
    </row>
    <row r="53" spans="1:10" ht="14.25">
      <c r="A53" s="2">
        <v>3612</v>
      </c>
      <c r="B53" s="2">
        <v>2321</v>
      </c>
      <c r="C53" s="1" t="s">
        <v>386</v>
      </c>
      <c r="D53" s="6"/>
      <c r="E53" s="8"/>
      <c r="F53" s="6"/>
      <c r="G53" s="6">
        <v>20000</v>
      </c>
      <c r="H53" s="6">
        <f>SUM(D53:G53)</f>
        <v>20000</v>
      </c>
      <c r="I53" s="6">
        <v>20000</v>
      </c>
      <c r="J53" s="6">
        <f t="shared" si="7"/>
        <v>100</v>
      </c>
    </row>
    <row r="54" spans="1:10" ht="14.25">
      <c r="A54" s="2">
        <v>3612</v>
      </c>
      <c r="B54" s="2">
        <v>2324</v>
      </c>
      <c r="C54" s="1" t="s">
        <v>326</v>
      </c>
      <c r="D54" s="6"/>
      <c r="E54" s="8"/>
      <c r="F54" s="6">
        <v>118500</v>
      </c>
      <c r="G54" s="6">
        <v>13000</v>
      </c>
      <c r="H54" s="6">
        <f>SUM(D54:G54)</f>
        <v>131500</v>
      </c>
      <c r="I54" s="6">
        <v>131883</v>
      </c>
      <c r="J54" s="6">
        <f t="shared" si="7"/>
        <v>100.29125475285173</v>
      </c>
    </row>
    <row r="55" spans="1:10" ht="14.25">
      <c r="A55" s="2">
        <v>3613</v>
      </c>
      <c r="B55" s="2">
        <v>2119</v>
      </c>
      <c r="C55" s="1" t="s">
        <v>38</v>
      </c>
      <c r="D55" s="6">
        <v>1000000</v>
      </c>
      <c r="E55" s="8"/>
      <c r="F55" s="6"/>
      <c r="G55" s="6">
        <v>-204000</v>
      </c>
      <c r="H55" s="6">
        <f t="shared" si="6"/>
        <v>796000</v>
      </c>
      <c r="I55" s="6">
        <v>796061.01</v>
      </c>
      <c r="J55" s="6">
        <f t="shared" si="7"/>
        <v>100.00766457286431</v>
      </c>
    </row>
    <row r="56" spans="1:10" ht="14.25">
      <c r="A56" s="2">
        <v>3613</v>
      </c>
      <c r="B56" s="2">
        <v>2132</v>
      </c>
      <c r="C56" s="1" t="s">
        <v>39</v>
      </c>
      <c r="D56" s="6">
        <v>2400000</v>
      </c>
      <c r="E56" s="8"/>
      <c r="F56" s="6"/>
      <c r="G56" s="6">
        <v>300000</v>
      </c>
      <c r="H56" s="6">
        <f t="shared" si="6"/>
        <v>2700000</v>
      </c>
      <c r="I56" s="6">
        <v>2709677.2</v>
      </c>
      <c r="J56" s="6">
        <f t="shared" si="7"/>
        <v>100.35841481481482</v>
      </c>
    </row>
    <row r="57" spans="1:10" ht="14.25">
      <c r="A57" s="2">
        <v>3613</v>
      </c>
      <c r="B57" s="2">
        <v>2132</v>
      </c>
      <c r="C57" s="1" t="s">
        <v>40</v>
      </c>
      <c r="D57" s="6">
        <v>450000</v>
      </c>
      <c r="E57" s="8"/>
      <c r="F57" s="6"/>
      <c r="G57" s="6"/>
      <c r="H57" s="6">
        <f t="shared" si="6"/>
        <v>450000</v>
      </c>
      <c r="I57" s="6">
        <v>444860</v>
      </c>
      <c r="J57" s="6">
        <f t="shared" si="7"/>
        <v>98.85777777777778</v>
      </c>
    </row>
    <row r="58" spans="3:10" ht="14.25">
      <c r="C58" s="1" t="s">
        <v>41</v>
      </c>
      <c r="D58" s="6"/>
      <c r="E58" s="8"/>
      <c r="F58" s="6"/>
      <c r="G58" s="6"/>
      <c r="H58" s="6"/>
      <c r="I58" s="6"/>
      <c r="J58" s="6"/>
    </row>
    <row r="59" spans="1:10" ht="14.25">
      <c r="A59" s="2">
        <v>3613</v>
      </c>
      <c r="B59" s="2">
        <v>2132</v>
      </c>
      <c r="C59" s="1" t="s">
        <v>322</v>
      </c>
      <c r="D59" s="6">
        <v>735900</v>
      </c>
      <c r="E59" s="8"/>
      <c r="F59" s="6"/>
      <c r="G59" s="6"/>
      <c r="H59" s="6">
        <f>SUM(D59:G59)</f>
        <v>735900</v>
      </c>
      <c r="I59" s="6">
        <v>736662</v>
      </c>
      <c r="J59" s="6">
        <f>SUM(I59/H59)*100</f>
        <v>100.10354667753771</v>
      </c>
    </row>
    <row r="60" spans="1:10" ht="14.25">
      <c r="A60" s="2">
        <v>3613</v>
      </c>
      <c r="B60" s="2">
        <v>2322</v>
      </c>
      <c r="C60" s="1" t="s">
        <v>320</v>
      </c>
      <c r="D60" s="6"/>
      <c r="E60" s="8"/>
      <c r="F60" s="6">
        <v>307500</v>
      </c>
      <c r="G60" s="6">
        <v>80000</v>
      </c>
      <c r="H60" s="6">
        <f>SUM(D60:G60)</f>
        <v>387500</v>
      </c>
      <c r="I60" s="6">
        <v>388093</v>
      </c>
      <c r="J60" s="6">
        <f>SUM(I60/H60)*100</f>
        <v>100.15303225806451</v>
      </c>
    </row>
    <row r="61" spans="1:10" ht="14.25">
      <c r="A61" s="2">
        <v>3613</v>
      </c>
      <c r="B61" s="2">
        <v>2324</v>
      </c>
      <c r="C61" s="1" t="s">
        <v>321</v>
      </c>
      <c r="D61" s="6"/>
      <c r="E61" s="8"/>
      <c r="F61" s="6">
        <v>133000</v>
      </c>
      <c r="G61" s="6"/>
      <c r="H61" s="6">
        <f>SUM(D61:G61)</f>
        <v>133000</v>
      </c>
      <c r="I61" s="6">
        <v>133244</v>
      </c>
      <c r="J61" s="6">
        <f>SUM(I61/H61)*100</f>
        <v>100.18345864661656</v>
      </c>
    </row>
    <row r="62" spans="3:10" ht="14.25">
      <c r="C62" s="1"/>
      <c r="D62" s="6"/>
      <c r="E62" s="8"/>
      <c r="F62" s="6"/>
      <c r="G62" s="6"/>
      <c r="H62" s="6"/>
      <c r="I62" s="6"/>
      <c r="J62" s="6"/>
    </row>
    <row r="63" spans="1:10" ht="14.25">
      <c r="A63" s="2">
        <v>3631</v>
      </c>
      <c r="B63" s="2">
        <v>2322</v>
      </c>
      <c r="C63" s="1" t="s">
        <v>412</v>
      </c>
      <c r="D63" s="6"/>
      <c r="E63" s="8"/>
      <c r="F63" s="6">
        <v>50000</v>
      </c>
      <c r="G63" s="6"/>
      <c r="H63" s="6">
        <f aca="true" t="shared" si="8" ref="H63:H68">SUM(D63:G63)</f>
        <v>50000</v>
      </c>
      <c r="I63" s="6">
        <v>51419</v>
      </c>
      <c r="J63" s="6">
        <f aca="true" t="shared" si="9" ref="J63:J68">SUM(I63/H63)*100</f>
        <v>102.83800000000001</v>
      </c>
    </row>
    <row r="64" spans="1:10" ht="14.25">
      <c r="A64" s="2">
        <v>3632</v>
      </c>
      <c r="B64" s="2">
        <v>2111</v>
      </c>
      <c r="C64" s="1" t="s">
        <v>42</v>
      </c>
      <c r="D64" s="6">
        <v>60000</v>
      </c>
      <c r="E64" s="8"/>
      <c r="F64" s="6"/>
      <c r="G64" s="6">
        <v>7000</v>
      </c>
      <c r="H64" s="6">
        <f t="shared" si="8"/>
        <v>67000</v>
      </c>
      <c r="I64" s="6">
        <v>67741</v>
      </c>
      <c r="J64" s="6">
        <f t="shared" si="9"/>
        <v>101.10597014925374</v>
      </c>
    </row>
    <row r="65" spans="1:10" ht="14.25">
      <c r="A65" s="2">
        <v>3639</v>
      </c>
      <c r="B65" s="9">
        <v>2111</v>
      </c>
      <c r="C65" s="1" t="s">
        <v>43</v>
      </c>
      <c r="D65" s="6">
        <v>10000</v>
      </c>
      <c r="E65" s="8"/>
      <c r="F65" s="6"/>
      <c r="G65" s="6">
        <v>4800</v>
      </c>
      <c r="H65" s="6">
        <f t="shared" si="8"/>
        <v>14800</v>
      </c>
      <c r="I65" s="6">
        <v>14850</v>
      </c>
      <c r="J65" s="6">
        <f t="shared" si="9"/>
        <v>100.33783783783782</v>
      </c>
    </row>
    <row r="66" spans="1:10" ht="14.25">
      <c r="A66" s="2">
        <v>3639</v>
      </c>
      <c r="B66" s="9">
        <v>2119</v>
      </c>
      <c r="C66" s="1" t="s">
        <v>370</v>
      </c>
      <c r="D66" s="6"/>
      <c r="E66" s="8"/>
      <c r="F66" s="6"/>
      <c r="G66" s="6">
        <v>15500</v>
      </c>
      <c r="H66" s="6">
        <f t="shared" si="8"/>
        <v>15500</v>
      </c>
      <c r="I66" s="6">
        <v>15851</v>
      </c>
      <c r="J66" s="6">
        <f t="shared" si="9"/>
        <v>102.26451612903227</v>
      </c>
    </row>
    <row r="67" spans="1:10" ht="14.25">
      <c r="A67" s="2">
        <v>3639</v>
      </c>
      <c r="B67" s="2">
        <v>2131</v>
      </c>
      <c r="C67" s="1" t="s">
        <v>185</v>
      </c>
      <c r="D67" s="6">
        <v>500000</v>
      </c>
      <c r="E67" s="8"/>
      <c r="F67" s="6"/>
      <c r="G67" s="6">
        <v>230000</v>
      </c>
      <c r="H67" s="6">
        <f t="shared" si="8"/>
        <v>730000</v>
      </c>
      <c r="I67" s="6">
        <v>730062</v>
      </c>
      <c r="J67" s="6">
        <f t="shared" si="9"/>
        <v>100.00849315068494</v>
      </c>
    </row>
    <row r="68" spans="1:10" ht="14.25">
      <c r="A68" s="2">
        <v>3639</v>
      </c>
      <c r="B68" s="2">
        <v>2310</v>
      </c>
      <c r="C68" s="1" t="s">
        <v>387</v>
      </c>
      <c r="D68" s="6"/>
      <c r="E68" s="8"/>
      <c r="F68" s="6"/>
      <c r="G68" s="6">
        <v>1000</v>
      </c>
      <c r="H68" s="6">
        <f t="shared" si="8"/>
        <v>1000</v>
      </c>
      <c r="I68" s="6">
        <v>1080</v>
      </c>
      <c r="J68" s="6">
        <f t="shared" si="9"/>
        <v>108</v>
      </c>
    </row>
    <row r="69" spans="3:10" ht="14.25">
      <c r="C69" s="1"/>
      <c r="D69" s="6"/>
      <c r="E69" s="8"/>
      <c r="F69" s="6"/>
      <c r="G69" s="6"/>
      <c r="H69" s="6"/>
      <c r="I69" s="6"/>
      <c r="J69" s="6"/>
    </row>
    <row r="70" spans="1:10" ht="14.25">
      <c r="A70" s="2">
        <v>3725</v>
      </c>
      <c r="B70" s="2">
        <v>2324</v>
      </c>
      <c r="C70" s="1" t="s">
        <v>44</v>
      </c>
      <c r="D70" s="6">
        <v>800000</v>
      </c>
      <c r="E70" s="8"/>
      <c r="F70" s="6"/>
      <c r="G70" s="6">
        <v>29000</v>
      </c>
      <c r="H70" s="6">
        <f>SUM(D70:G70)</f>
        <v>829000</v>
      </c>
      <c r="I70" s="6">
        <v>829367</v>
      </c>
      <c r="J70" s="6">
        <f>SUM(I70/H70)*100</f>
        <v>100.04427020506634</v>
      </c>
    </row>
    <row r="71" spans="1:10" ht="14.25">
      <c r="A71" s="2">
        <v>3729</v>
      </c>
      <c r="B71" s="2">
        <v>2132</v>
      </c>
      <c r="C71" s="1" t="s">
        <v>45</v>
      </c>
      <c r="D71" s="6">
        <v>64400</v>
      </c>
      <c r="E71" s="8"/>
      <c r="F71" s="6"/>
      <c r="G71" s="6"/>
      <c r="H71" s="6">
        <f>SUM(D71:G71)</f>
        <v>64400</v>
      </c>
      <c r="I71" s="6">
        <v>64440</v>
      </c>
      <c r="J71" s="6">
        <f>SUM(I71/H71)*100</f>
        <v>100.06211180124222</v>
      </c>
    </row>
    <row r="72" spans="1:10" ht="14.25">
      <c r="A72" s="2">
        <v>3745</v>
      </c>
      <c r="B72" s="2">
        <v>2322</v>
      </c>
      <c r="C72" s="1" t="s">
        <v>379</v>
      </c>
      <c r="D72" s="6"/>
      <c r="E72" s="8"/>
      <c r="F72" s="6">
        <v>13000</v>
      </c>
      <c r="G72" s="6">
        <v>5100</v>
      </c>
      <c r="H72" s="6">
        <f>SUM(D72:G72)</f>
        <v>18100</v>
      </c>
      <c r="I72" s="6">
        <v>18195</v>
      </c>
      <c r="J72" s="6">
        <f>SUM(I72/H72)*100</f>
        <v>100.52486187845304</v>
      </c>
    </row>
    <row r="73" spans="1:10" ht="14.25">
      <c r="A73" s="2">
        <v>3769</v>
      </c>
      <c r="B73" s="2">
        <v>2212</v>
      </c>
      <c r="C73" s="1" t="s">
        <v>371</v>
      </c>
      <c r="D73" s="6"/>
      <c r="E73" s="8"/>
      <c r="F73" s="6">
        <v>80000</v>
      </c>
      <c r="G73" s="6">
        <v>17500</v>
      </c>
      <c r="H73" s="6">
        <f>SUM(D73:G73)</f>
        <v>97500</v>
      </c>
      <c r="I73" s="6">
        <v>97500</v>
      </c>
      <c r="J73" s="6">
        <f>SUM(I73/H73)*100</f>
        <v>100</v>
      </c>
    </row>
    <row r="74" spans="3:10" ht="14.25">
      <c r="C74" s="1"/>
      <c r="D74" s="6"/>
      <c r="E74" s="8"/>
      <c r="F74" s="6"/>
      <c r="G74" s="6"/>
      <c r="H74" s="6"/>
      <c r="I74" s="6"/>
      <c r="J74" s="6"/>
    </row>
    <row r="75" spans="1:10" ht="14.25">
      <c r="A75" s="2">
        <v>5512</v>
      </c>
      <c r="B75" s="2">
        <v>2322</v>
      </c>
      <c r="C75" s="1" t="s">
        <v>187</v>
      </c>
      <c r="D75" s="6">
        <v>20000</v>
      </c>
      <c r="E75" s="8"/>
      <c r="F75" s="6"/>
      <c r="G75" s="6">
        <v>2000</v>
      </c>
      <c r="H75" s="6">
        <f>SUM(D75:G75)</f>
        <v>22000</v>
      </c>
      <c r="I75" s="6">
        <v>22400</v>
      </c>
      <c r="J75" s="6">
        <f>SUM(I75/H75)*100</f>
        <v>101.81818181818181</v>
      </c>
    </row>
    <row r="76" spans="3:10" ht="14.25">
      <c r="C76" s="1"/>
      <c r="D76" s="6"/>
      <c r="E76" s="8"/>
      <c r="F76" s="6"/>
      <c r="G76" s="6"/>
      <c r="H76" s="6"/>
      <c r="I76" s="6"/>
      <c r="J76" s="6"/>
    </row>
    <row r="77" spans="1:10" ht="14.25">
      <c r="A77" s="2">
        <v>6171</v>
      </c>
      <c r="B77" s="2">
        <v>2111</v>
      </c>
      <c r="C77" s="1" t="s">
        <v>179</v>
      </c>
      <c r="D77" s="6">
        <v>2000</v>
      </c>
      <c r="E77" s="8"/>
      <c r="F77" s="6"/>
      <c r="G77" s="6">
        <v>3500</v>
      </c>
      <c r="H77" s="6">
        <f>SUM(D77:G77)</f>
        <v>5500</v>
      </c>
      <c r="I77" s="6">
        <v>5580</v>
      </c>
      <c r="J77" s="6">
        <f>SUM(I77/H77)*100</f>
        <v>101.45454545454547</v>
      </c>
    </row>
    <row r="78" spans="1:10" ht="14.25">
      <c r="A78" s="2">
        <v>6171</v>
      </c>
      <c r="B78" s="2">
        <v>2212</v>
      </c>
      <c r="C78" s="1" t="s">
        <v>180</v>
      </c>
      <c r="D78" s="6">
        <v>32000</v>
      </c>
      <c r="E78" s="8"/>
      <c r="F78" s="6"/>
      <c r="G78" s="6">
        <v>-31000</v>
      </c>
      <c r="H78" s="6">
        <f>SUM(D78:G78)</f>
        <v>1000</v>
      </c>
      <c r="I78" s="6">
        <v>1200</v>
      </c>
      <c r="J78" s="6">
        <f>SUM(I78/H78)*100</f>
        <v>120</v>
      </c>
    </row>
    <row r="79" spans="1:10" ht="14.25">
      <c r="A79" s="2">
        <v>6171</v>
      </c>
      <c r="B79" s="2">
        <v>2310</v>
      </c>
      <c r="C79" s="1" t="s">
        <v>323</v>
      </c>
      <c r="D79" s="6"/>
      <c r="E79" s="8"/>
      <c r="F79" s="6"/>
      <c r="G79" s="6">
        <v>300</v>
      </c>
      <c r="H79" s="6">
        <f>SUM(D79:G79)</f>
        <v>300</v>
      </c>
      <c r="I79" s="6">
        <v>320</v>
      </c>
      <c r="J79" s="6">
        <f>SUM(I79/H79)*100</f>
        <v>106.66666666666667</v>
      </c>
    </row>
    <row r="80" spans="1:10" ht="14.25">
      <c r="A80" s="2">
        <v>6171</v>
      </c>
      <c r="B80" s="2">
        <v>2324</v>
      </c>
      <c r="C80" s="1" t="s">
        <v>373</v>
      </c>
      <c r="D80" s="6">
        <v>15000</v>
      </c>
      <c r="E80" s="8"/>
      <c r="F80" s="6"/>
      <c r="G80" s="6">
        <v>56020</v>
      </c>
      <c r="H80" s="6">
        <f>SUM(D80:G80)</f>
        <v>71020</v>
      </c>
      <c r="I80" s="6">
        <v>71181.01</v>
      </c>
      <c r="J80" s="6">
        <f>SUM(I80/H80)*100</f>
        <v>100.22671078569417</v>
      </c>
    </row>
    <row r="81" spans="1:10" ht="14.25">
      <c r="A81" s="2">
        <v>6171</v>
      </c>
      <c r="B81" s="2">
        <v>2329</v>
      </c>
      <c r="C81" s="1" t="s">
        <v>181</v>
      </c>
      <c r="D81" s="6">
        <v>1682</v>
      </c>
      <c r="E81" s="8"/>
      <c r="F81" s="6"/>
      <c r="G81" s="6">
        <v>1000</v>
      </c>
      <c r="H81" s="6">
        <f>SUM(D81:G81)</f>
        <v>2682</v>
      </c>
      <c r="I81" s="6">
        <v>2790</v>
      </c>
      <c r="J81" s="6">
        <f>SUM(I81/H81)*100</f>
        <v>104.02684563758389</v>
      </c>
    </row>
    <row r="82" spans="3:10" ht="14.25">
      <c r="C82" s="1"/>
      <c r="D82" s="6"/>
      <c r="E82" s="8"/>
      <c r="F82" s="6"/>
      <c r="G82" s="6"/>
      <c r="H82" s="6"/>
      <c r="I82" s="6"/>
      <c r="J82" s="6"/>
    </row>
    <row r="83" spans="1:10" ht="14.25">
      <c r="A83" s="2">
        <v>6310</v>
      </c>
      <c r="B83" s="2">
        <v>2141</v>
      </c>
      <c r="C83" s="1" t="s">
        <v>170</v>
      </c>
      <c r="D83" s="6">
        <v>10000</v>
      </c>
      <c r="E83" s="8"/>
      <c r="F83" s="6"/>
      <c r="G83" s="6">
        <v>-8000</v>
      </c>
      <c r="H83" s="6">
        <f>SUM(D83:G83)</f>
        <v>2000</v>
      </c>
      <c r="I83" s="6">
        <v>2158.26</v>
      </c>
      <c r="J83" s="6">
        <f>SUM(I83/H83)*100</f>
        <v>107.91300000000001</v>
      </c>
    </row>
    <row r="84" spans="1:10" ht="14.25">
      <c r="A84" s="2">
        <v>6320</v>
      </c>
      <c r="B84" s="2">
        <v>2324</v>
      </c>
      <c r="C84" s="1" t="s">
        <v>372</v>
      </c>
      <c r="D84" s="6"/>
      <c r="E84" s="8"/>
      <c r="F84" s="6"/>
      <c r="G84" s="6">
        <v>19700</v>
      </c>
      <c r="H84" s="6">
        <f>SUM(D84:G84)</f>
        <v>19700</v>
      </c>
      <c r="I84" s="6">
        <v>19758</v>
      </c>
      <c r="J84" s="6">
        <f>SUM(I84/H84)*100</f>
        <v>100.29441624365482</v>
      </c>
    </row>
    <row r="85" spans="3:10" ht="14.25">
      <c r="C85" s="1"/>
      <c r="D85" s="6"/>
      <c r="E85" s="8"/>
      <c r="F85" s="6"/>
      <c r="G85" s="6"/>
      <c r="H85" s="6"/>
      <c r="I85" s="6"/>
      <c r="J85" s="6"/>
    </row>
    <row r="86" spans="1:10" ht="14.25">
      <c r="A86" s="2">
        <v>6399</v>
      </c>
      <c r="B86" s="2">
        <v>2328</v>
      </c>
      <c r="C86" s="1" t="s">
        <v>324</v>
      </c>
      <c r="D86" s="6"/>
      <c r="E86" s="8"/>
      <c r="F86" s="6"/>
      <c r="G86" s="6"/>
      <c r="H86" s="6"/>
      <c r="I86" s="6">
        <v>0</v>
      </c>
      <c r="J86" s="6"/>
    </row>
    <row r="87" spans="3:10" ht="14.25">
      <c r="C87" s="1"/>
      <c r="D87" s="6"/>
      <c r="E87" s="8"/>
      <c r="F87" s="6"/>
      <c r="G87" s="6"/>
      <c r="H87" s="6"/>
      <c r="I87" s="6"/>
      <c r="J87" s="6"/>
    </row>
    <row r="88" spans="1:10" ht="14.25">
      <c r="A88" s="2">
        <v>6402</v>
      </c>
      <c r="B88" s="2">
        <v>2229</v>
      </c>
      <c r="C88" s="1" t="s">
        <v>407</v>
      </c>
      <c r="D88" s="6"/>
      <c r="E88" s="8"/>
      <c r="F88" s="6">
        <v>378980</v>
      </c>
      <c r="G88" s="6"/>
      <c r="H88" s="6">
        <f>SUM(D88:G88)</f>
        <v>378980</v>
      </c>
      <c r="I88" s="6">
        <v>378980</v>
      </c>
      <c r="J88" s="6">
        <f>SUM(I88/H88)*100</f>
        <v>100</v>
      </c>
    </row>
    <row r="89" spans="3:10" ht="14.25">
      <c r="C89" s="1"/>
      <c r="D89" s="6"/>
      <c r="E89" s="8"/>
      <c r="F89" s="6"/>
      <c r="G89" s="6"/>
      <c r="H89" s="6"/>
      <c r="I89" s="6"/>
      <c r="J89" s="6"/>
    </row>
    <row r="90" spans="1:10" ht="14.25">
      <c r="A90" s="2">
        <v>6409</v>
      </c>
      <c r="B90" s="2">
        <v>2229</v>
      </c>
      <c r="C90" s="1" t="s">
        <v>325</v>
      </c>
      <c r="D90" s="6"/>
      <c r="E90" s="8"/>
      <c r="F90" s="6"/>
      <c r="G90" s="6">
        <v>5000</v>
      </c>
      <c r="H90" s="6">
        <f>SUM(D90:G90)</f>
        <v>5000</v>
      </c>
      <c r="I90" s="6">
        <v>5000</v>
      </c>
      <c r="J90" s="6">
        <f>SUM(I90/H90)*100</f>
        <v>100</v>
      </c>
    </row>
    <row r="91" spans="4:10" ht="14.25">
      <c r="D91" s="6"/>
      <c r="E91" s="8"/>
      <c r="F91" s="6"/>
      <c r="G91" s="6"/>
      <c r="H91" s="6"/>
      <c r="I91" s="6"/>
      <c r="J91" s="6"/>
    </row>
    <row r="92" spans="1:10" ht="15.75">
      <c r="A92" s="5" t="s">
        <v>46</v>
      </c>
      <c r="B92" s="10"/>
      <c r="C92" s="10"/>
      <c r="D92" s="17">
        <f>SUM(D93:D103)</f>
        <v>17000000</v>
      </c>
      <c r="E92" s="21"/>
      <c r="F92" s="17">
        <f>SUM(F93:F103)</f>
        <v>437400</v>
      </c>
      <c r="G92" s="17">
        <f>SUM(G93:G103)</f>
        <v>-33000</v>
      </c>
      <c r="H92" s="17">
        <f>SUM(H93:H103)</f>
        <v>17404400</v>
      </c>
      <c r="I92" s="17">
        <f>SUM(I93:I103)</f>
        <v>17440990</v>
      </c>
      <c r="J92" s="17">
        <f>SUM(I92/H92)*100</f>
        <v>100.21023419365218</v>
      </c>
    </row>
    <row r="93" spans="1:10" ht="15.75">
      <c r="A93" s="5"/>
      <c r="B93" s="10"/>
      <c r="C93" s="10"/>
      <c r="D93" s="17"/>
      <c r="E93" s="21"/>
      <c r="F93" s="17"/>
      <c r="G93" s="17"/>
      <c r="H93" s="17"/>
      <c r="I93" s="17"/>
      <c r="J93" s="17"/>
    </row>
    <row r="94" spans="1:10" ht="14.25">
      <c r="A94" s="117">
        <v>2310</v>
      </c>
      <c r="B94" s="117">
        <v>3122</v>
      </c>
      <c r="C94" s="27" t="s">
        <v>388</v>
      </c>
      <c r="D94" s="122"/>
      <c r="E94" s="123"/>
      <c r="F94" s="122">
        <v>88000</v>
      </c>
      <c r="G94" s="122">
        <v>91000</v>
      </c>
      <c r="H94" s="122">
        <f>SUM(D94:G94)</f>
        <v>179000</v>
      </c>
      <c r="I94" s="6">
        <v>179300</v>
      </c>
      <c r="J94" s="6">
        <f>SUM(I94/H94)*100</f>
        <v>100.16759776536313</v>
      </c>
    </row>
    <row r="95" spans="1:10" ht="12.75">
      <c r="A95" s="117"/>
      <c r="B95" s="117"/>
      <c r="C95" s="117"/>
      <c r="D95" s="122"/>
      <c r="E95" s="123"/>
      <c r="F95" s="122"/>
      <c r="G95" s="122"/>
      <c r="H95" s="122"/>
      <c r="I95" s="122"/>
      <c r="J95" s="122"/>
    </row>
    <row r="96" spans="1:10" ht="14.25">
      <c r="A96" s="2">
        <v>3639</v>
      </c>
      <c r="B96" s="2">
        <v>3111</v>
      </c>
      <c r="C96" s="1" t="s">
        <v>47</v>
      </c>
      <c r="D96" s="6">
        <v>15000000</v>
      </c>
      <c r="E96" s="8"/>
      <c r="F96" s="6">
        <v>-4000000</v>
      </c>
      <c r="G96" s="6">
        <v>-1200000</v>
      </c>
      <c r="H96" s="6">
        <f>SUM(D96:G96)</f>
        <v>9800000</v>
      </c>
      <c r="I96" s="6">
        <v>9826600</v>
      </c>
      <c r="J96" s="6">
        <f>SUM(I96/H96)*100</f>
        <v>100.27142857142857</v>
      </c>
    </row>
    <row r="97" spans="3:10" ht="14.25">
      <c r="C97" s="1"/>
      <c r="D97" s="6"/>
      <c r="E97" s="8"/>
      <c r="F97" s="6"/>
      <c r="G97" s="6"/>
      <c r="H97" s="6"/>
      <c r="I97" s="6"/>
      <c r="J97" s="6"/>
    </row>
    <row r="98" spans="1:10" ht="14.25">
      <c r="A98" s="2">
        <v>3639</v>
      </c>
      <c r="B98" s="2">
        <v>3112</v>
      </c>
      <c r="C98" s="1" t="s">
        <v>48</v>
      </c>
      <c r="D98" s="6">
        <v>2000000</v>
      </c>
      <c r="E98" s="8"/>
      <c r="F98" s="6">
        <v>300000</v>
      </c>
      <c r="G98" s="6">
        <v>800000</v>
      </c>
      <c r="H98" s="6">
        <f>SUM(D98:G98)</f>
        <v>3100000</v>
      </c>
      <c r="I98" s="6">
        <v>3108890</v>
      </c>
      <c r="J98" s="6">
        <f>SUM(I98/H98)*100</f>
        <v>100.28677419354838</v>
      </c>
    </row>
    <row r="99" spans="3:10" ht="14.25">
      <c r="C99" s="1"/>
      <c r="D99" s="6"/>
      <c r="E99" s="8"/>
      <c r="F99" s="6"/>
      <c r="G99" s="6"/>
      <c r="H99" s="6"/>
      <c r="I99" s="6"/>
      <c r="J99" s="6"/>
    </row>
    <row r="100" spans="1:5" ht="14.25">
      <c r="A100" s="2">
        <v>3639</v>
      </c>
      <c r="B100" s="2">
        <v>3122</v>
      </c>
      <c r="C100" s="1" t="s">
        <v>348</v>
      </c>
      <c r="D100" s="6"/>
      <c r="E100" s="8"/>
    </row>
    <row r="101" spans="3:10" ht="14.25">
      <c r="C101" s="1" t="s">
        <v>349</v>
      </c>
      <c r="D101" s="6"/>
      <c r="E101" s="8"/>
      <c r="F101" s="6">
        <v>2680000</v>
      </c>
      <c r="G101" s="6">
        <v>276000</v>
      </c>
      <c r="H101" s="6">
        <f>SUM(D101:G101)</f>
        <v>2956000</v>
      </c>
      <c r="I101" s="6">
        <v>2956800</v>
      </c>
      <c r="J101" s="6">
        <f>SUM(I101/H101)*100</f>
        <v>100.02706359945873</v>
      </c>
    </row>
    <row r="102" spans="3:10" ht="14.25">
      <c r="C102" s="1" t="s">
        <v>380</v>
      </c>
      <c r="D102" s="6"/>
      <c r="E102" s="8"/>
      <c r="F102" s="6">
        <v>1369400</v>
      </c>
      <c r="G102" s="6"/>
      <c r="H102" s="6">
        <f>SUM(D102:G102)</f>
        <v>1369400</v>
      </c>
      <c r="I102" s="6">
        <v>1369400</v>
      </c>
      <c r="J102" s="6">
        <f>SUM(I102/H102)*100</f>
        <v>100</v>
      </c>
    </row>
    <row r="103" spans="3:10" ht="14.25">
      <c r="C103" s="117"/>
      <c r="D103" s="6"/>
      <c r="E103" s="8"/>
      <c r="F103" s="6"/>
      <c r="G103" s="6"/>
      <c r="H103" s="6"/>
      <c r="I103" s="6"/>
      <c r="J103" s="6"/>
    </row>
    <row r="104" spans="1:10" ht="15.75">
      <c r="A104" s="5" t="s">
        <v>49</v>
      </c>
      <c r="B104" s="10"/>
      <c r="C104" s="10"/>
      <c r="D104" s="17">
        <f>SUM(D105:D156)</f>
        <v>10230793</v>
      </c>
      <c r="E104" s="21"/>
      <c r="F104" s="17">
        <f>SUM(F105:F156)</f>
        <v>2653822.149999999</v>
      </c>
      <c r="G104" s="17">
        <f>SUM(G105:G156)</f>
        <v>-294080.11</v>
      </c>
      <c r="H104" s="17">
        <f>SUM(H105:H156)</f>
        <v>12590535.040000003</v>
      </c>
      <c r="I104" s="17">
        <f>SUM(I105:I156)</f>
        <v>12590535.040000003</v>
      </c>
      <c r="J104" s="17">
        <f>SUM(I104/H104)*100</f>
        <v>100</v>
      </c>
    </row>
    <row r="105" spans="4:10" ht="14.25">
      <c r="D105" s="6"/>
      <c r="E105" s="8"/>
      <c r="F105" s="6"/>
      <c r="G105" s="6"/>
      <c r="H105" s="6"/>
      <c r="I105" s="6"/>
      <c r="J105" s="6"/>
    </row>
    <row r="106" spans="2:10" ht="14.25">
      <c r="B106" s="2">
        <v>4111</v>
      </c>
      <c r="C106" s="27" t="s">
        <v>381</v>
      </c>
      <c r="D106" s="6"/>
      <c r="E106" s="8"/>
      <c r="F106" s="6"/>
      <c r="G106" s="6"/>
      <c r="H106" s="6"/>
      <c r="I106" s="6"/>
      <c r="J106" s="6"/>
    </row>
    <row r="107" spans="3:10" ht="14.25">
      <c r="C107" s="27" t="s">
        <v>434</v>
      </c>
      <c r="D107" s="6"/>
      <c r="E107" s="8"/>
      <c r="F107" s="6">
        <v>172401.6</v>
      </c>
      <c r="G107" s="6"/>
      <c r="H107" s="6">
        <f>SUM(D107:G107)</f>
        <v>172401.6</v>
      </c>
      <c r="I107" s="6">
        <v>172401.6</v>
      </c>
      <c r="J107" s="6">
        <f>SUM(I107/H107)*100</f>
        <v>100</v>
      </c>
    </row>
    <row r="108" spans="3:10" ht="14.25">
      <c r="C108" s="27" t="s">
        <v>382</v>
      </c>
      <c r="D108" s="6"/>
      <c r="E108" s="8"/>
      <c r="F108" s="6">
        <v>1034139</v>
      </c>
      <c r="G108" s="6"/>
      <c r="H108" s="6">
        <f>SUM(D108:G108)</f>
        <v>1034139</v>
      </c>
      <c r="I108" s="6">
        <v>1034139</v>
      </c>
      <c r="J108" s="6">
        <f>SUM(I108/H108)*100</f>
        <v>100</v>
      </c>
    </row>
    <row r="109" spans="4:10" ht="14.25">
      <c r="D109" s="6"/>
      <c r="E109" s="8"/>
      <c r="F109" s="6"/>
      <c r="G109" s="6"/>
      <c r="H109" s="6"/>
      <c r="I109" s="6"/>
      <c r="J109" s="6"/>
    </row>
    <row r="110" spans="2:10" ht="14.25">
      <c r="B110" s="2">
        <v>4112</v>
      </c>
      <c r="C110" s="1" t="s">
        <v>50</v>
      </c>
      <c r="D110" s="6">
        <v>3649800</v>
      </c>
      <c r="E110" s="8"/>
      <c r="F110" s="6"/>
      <c r="G110" s="6"/>
      <c r="H110" s="6">
        <f>SUM(D110:G110)</f>
        <v>3649800</v>
      </c>
      <c r="I110" s="6">
        <v>3649800</v>
      </c>
      <c r="J110" s="6">
        <f>SUM(I110/H110)*100</f>
        <v>100</v>
      </c>
    </row>
    <row r="111" spans="3:10" ht="14.25">
      <c r="C111" s="1"/>
      <c r="D111" s="6"/>
      <c r="E111" s="8"/>
      <c r="F111" s="6"/>
      <c r="G111" s="6"/>
      <c r="H111" s="6"/>
      <c r="I111" s="6"/>
      <c r="J111" s="6"/>
    </row>
    <row r="112" spans="2:10" ht="14.25">
      <c r="B112" s="2">
        <v>4116</v>
      </c>
      <c r="C112" s="1" t="s">
        <v>51</v>
      </c>
      <c r="D112" s="6"/>
      <c r="E112" s="8"/>
      <c r="F112" s="6"/>
      <c r="G112" s="6"/>
      <c r="H112" s="6"/>
      <c r="I112" s="6"/>
      <c r="J112" s="6"/>
    </row>
    <row r="113" spans="3:10" ht="14.25">
      <c r="C113" s="1" t="s">
        <v>383</v>
      </c>
      <c r="D113" s="6"/>
      <c r="E113" s="8"/>
      <c r="F113" s="6">
        <v>103500</v>
      </c>
      <c r="G113" s="6"/>
      <c r="H113" s="6">
        <f>SUM(D113:G113)</f>
        <v>103500</v>
      </c>
      <c r="I113" s="6">
        <v>103500</v>
      </c>
      <c r="J113" s="6">
        <f>SUM(I113/H113)*100</f>
        <v>100</v>
      </c>
    </row>
    <row r="114" spans="3:10" ht="14.25">
      <c r="C114" s="1" t="s">
        <v>435</v>
      </c>
      <c r="D114" s="6"/>
      <c r="E114" s="8"/>
      <c r="F114" s="6">
        <v>400000</v>
      </c>
      <c r="G114" s="6"/>
      <c r="H114" s="6">
        <f>SUM(D114:G114)</f>
        <v>400000</v>
      </c>
      <c r="I114" s="6">
        <v>400000</v>
      </c>
      <c r="J114" s="6">
        <f>SUM(I114/H114)*100</f>
        <v>100</v>
      </c>
    </row>
    <row r="115" spans="3:10" ht="14.25">
      <c r="C115" s="1" t="s">
        <v>440</v>
      </c>
      <c r="D115" s="6"/>
      <c r="E115" s="8"/>
      <c r="F115" s="6"/>
      <c r="G115" s="6">
        <v>18500</v>
      </c>
      <c r="H115" s="6">
        <f>SUM(D115:G115)</f>
        <v>18500</v>
      </c>
      <c r="I115" s="6">
        <v>18500</v>
      </c>
      <c r="J115" s="6">
        <f>SUM(I115/H115)*100</f>
        <v>100</v>
      </c>
    </row>
    <row r="116" spans="3:10" ht="14.25">
      <c r="C116" s="1"/>
      <c r="D116" s="6"/>
      <c r="E116" s="8"/>
      <c r="F116" s="6"/>
      <c r="G116" s="6"/>
      <c r="H116" s="6"/>
      <c r="I116" s="6"/>
      <c r="J116" s="6"/>
    </row>
    <row r="117" spans="2:10" ht="14.25">
      <c r="B117" s="2">
        <v>4121</v>
      </c>
      <c r="C117" s="1" t="s">
        <v>171</v>
      </c>
      <c r="D117" s="6"/>
      <c r="E117" s="8"/>
      <c r="F117" s="6">
        <v>1000</v>
      </c>
      <c r="G117" s="6"/>
      <c r="H117" s="6">
        <f>SUM(D117:G117)</f>
        <v>1000</v>
      </c>
      <c r="I117" s="6">
        <v>1000</v>
      </c>
      <c r="J117" s="6">
        <f>SUM(I117/H117)*100</f>
        <v>100</v>
      </c>
    </row>
    <row r="118" spans="3:10" ht="14.25">
      <c r="C118" s="1" t="s">
        <v>172</v>
      </c>
      <c r="D118" s="6"/>
      <c r="E118" s="8"/>
      <c r="F118" s="6"/>
      <c r="G118" s="6"/>
      <c r="H118" s="6"/>
      <c r="I118" s="6"/>
      <c r="J118" s="6"/>
    </row>
    <row r="119" spans="3:10" ht="14.25">
      <c r="C119" s="1"/>
      <c r="D119" s="6"/>
      <c r="E119" s="8"/>
      <c r="F119" s="6"/>
      <c r="G119" s="6"/>
      <c r="H119" s="6"/>
      <c r="I119" s="6"/>
      <c r="J119" s="6"/>
    </row>
    <row r="120" spans="3:10" ht="14.25">
      <c r="C120" s="1" t="s">
        <v>355</v>
      </c>
      <c r="D120" s="6"/>
      <c r="E120" s="8"/>
      <c r="F120" s="6"/>
      <c r="G120" s="6"/>
      <c r="H120" s="6"/>
      <c r="I120" s="6"/>
      <c r="J120" s="6"/>
    </row>
    <row r="121" spans="2:10" ht="14.25">
      <c r="B121" s="2">
        <v>4122</v>
      </c>
      <c r="C121" s="113" t="s">
        <v>356</v>
      </c>
      <c r="D121" s="6"/>
      <c r="E121" s="8"/>
      <c r="F121" s="6">
        <v>15000</v>
      </c>
      <c r="G121" s="6"/>
      <c r="H121" s="6">
        <f aca="true" t="shared" si="10" ref="H121:H132">SUM(D121:G121)</f>
        <v>15000</v>
      </c>
      <c r="I121" s="6">
        <v>15000</v>
      </c>
      <c r="J121" s="6">
        <f>SUM(I121/H121)*100</f>
        <v>100</v>
      </c>
    </row>
    <row r="122" spans="3:10" ht="14.25">
      <c r="C122" s="113" t="s">
        <v>357</v>
      </c>
      <c r="D122" s="6"/>
      <c r="E122" s="8"/>
      <c r="F122" s="6">
        <v>18550</v>
      </c>
      <c r="G122" s="6"/>
      <c r="H122" s="6">
        <f t="shared" si="10"/>
        <v>18550</v>
      </c>
      <c r="I122" s="6">
        <v>18550</v>
      </c>
      <c r="J122" s="6">
        <f>SUM(I122/H122)*100</f>
        <v>100</v>
      </c>
    </row>
    <row r="123" spans="3:10" ht="14.25">
      <c r="C123" s="113" t="s">
        <v>358</v>
      </c>
      <c r="D123" s="6"/>
      <c r="E123" s="8"/>
      <c r="F123" s="6">
        <v>11040</v>
      </c>
      <c r="G123" s="6"/>
      <c r="H123" s="6">
        <f t="shared" si="10"/>
        <v>11040</v>
      </c>
      <c r="I123" s="6">
        <v>11040</v>
      </c>
      <c r="J123" s="6">
        <f aca="true" t="shared" si="11" ref="J123:J130">SUM(I123/H123)*100</f>
        <v>100</v>
      </c>
    </row>
    <row r="124" spans="3:10" ht="14.25">
      <c r="C124" s="113" t="s">
        <v>350</v>
      </c>
      <c r="D124" s="6"/>
      <c r="E124" s="8"/>
      <c r="F124" s="6">
        <v>9681</v>
      </c>
      <c r="G124" s="6"/>
      <c r="H124" s="6">
        <f t="shared" si="10"/>
        <v>9681</v>
      </c>
      <c r="I124" s="6">
        <v>9681</v>
      </c>
      <c r="J124" s="6">
        <f t="shared" si="11"/>
        <v>100</v>
      </c>
    </row>
    <row r="125" spans="3:10" ht="14.25">
      <c r="C125" s="113" t="s">
        <v>351</v>
      </c>
      <c r="D125" s="6"/>
      <c r="E125" s="8"/>
      <c r="F125" s="6">
        <v>333000</v>
      </c>
      <c r="G125" s="6"/>
      <c r="H125" s="6">
        <f t="shared" si="10"/>
        <v>333000</v>
      </c>
      <c r="I125" s="6">
        <v>333000</v>
      </c>
      <c r="J125" s="6">
        <f t="shared" si="11"/>
        <v>100</v>
      </c>
    </row>
    <row r="126" spans="3:10" ht="14.25">
      <c r="C126" s="113" t="s">
        <v>352</v>
      </c>
      <c r="D126" s="6"/>
      <c r="E126" s="8"/>
      <c r="F126" s="6">
        <v>47000</v>
      </c>
      <c r="G126" s="6"/>
      <c r="H126" s="6">
        <f t="shared" si="10"/>
        <v>47000</v>
      </c>
      <c r="I126" s="6">
        <v>47000</v>
      </c>
      <c r="J126" s="6">
        <f t="shared" si="11"/>
        <v>100</v>
      </c>
    </row>
    <row r="127" spans="3:10" ht="14.25">
      <c r="C127" s="113" t="s">
        <v>353</v>
      </c>
      <c r="D127" s="6"/>
      <c r="E127" s="8"/>
      <c r="F127" s="6">
        <v>1764000</v>
      </c>
      <c r="G127" s="6"/>
      <c r="H127" s="6">
        <f t="shared" si="10"/>
        <v>1764000</v>
      </c>
      <c r="I127" s="6">
        <v>1764000</v>
      </c>
      <c r="J127" s="6">
        <f t="shared" si="11"/>
        <v>100</v>
      </c>
    </row>
    <row r="128" spans="3:10" ht="14.25">
      <c r="C128" s="113" t="s">
        <v>354</v>
      </c>
      <c r="D128" s="6"/>
      <c r="E128" s="8"/>
      <c r="F128" s="6">
        <v>246000</v>
      </c>
      <c r="G128" s="6"/>
      <c r="H128" s="6">
        <f t="shared" si="10"/>
        <v>246000</v>
      </c>
      <c r="I128" s="6">
        <v>246000</v>
      </c>
      <c r="J128" s="6">
        <f t="shared" si="11"/>
        <v>100</v>
      </c>
    </row>
    <row r="129" spans="3:10" ht="14.25">
      <c r="C129" s="113" t="s">
        <v>389</v>
      </c>
      <c r="D129" s="6"/>
      <c r="E129" s="8"/>
      <c r="F129" s="6">
        <v>29680</v>
      </c>
      <c r="G129" s="6"/>
      <c r="H129" s="6">
        <f t="shared" si="10"/>
        <v>29680</v>
      </c>
      <c r="I129" s="6">
        <v>29680</v>
      </c>
      <c r="J129" s="6">
        <f t="shared" si="11"/>
        <v>100</v>
      </c>
    </row>
    <row r="130" spans="3:10" ht="14.25">
      <c r="C130" s="113" t="s">
        <v>390</v>
      </c>
      <c r="D130" s="6"/>
      <c r="E130" s="8"/>
      <c r="F130" s="6">
        <v>30000</v>
      </c>
      <c r="G130" s="6"/>
      <c r="H130" s="6">
        <f t="shared" si="10"/>
        <v>30000</v>
      </c>
      <c r="I130" s="6">
        <v>30000</v>
      </c>
      <c r="J130" s="6">
        <f t="shared" si="11"/>
        <v>100</v>
      </c>
    </row>
    <row r="131" spans="3:10" ht="14.25">
      <c r="C131" s="113" t="s">
        <v>391</v>
      </c>
      <c r="D131" s="6"/>
      <c r="E131" s="8"/>
      <c r="F131" s="6">
        <v>41164</v>
      </c>
      <c r="G131" s="6">
        <v>-41164</v>
      </c>
      <c r="H131" s="6">
        <f t="shared" si="10"/>
        <v>0</v>
      </c>
      <c r="I131" s="6"/>
      <c r="J131" s="6"/>
    </row>
    <row r="132" spans="3:10" ht="14.25">
      <c r="C132" s="113" t="s">
        <v>392</v>
      </c>
      <c r="D132" s="6"/>
      <c r="E132" s="8"/>
      <c r="F132" s="6">
        <v>15400</v>
      </c>
      <c r="G132" s="6">
        <v>-15400</v>
      </c>
      <c r="H132" s="6">
        <f t="shared" si="10"/>
        <v>0</v>
      </c>
      <c r="I132" s="6"/>
      <c r="J132" s="6"/>
    </row>
    <row r="133" spans="3:10" ht="14.25">
      <c r="C133" s="1" t="s">
        <v>408</v>
      </c>
      <c r="D133" s="6"/>
      <c r="E133" s="8"/>
      <c r="F133" s="6">
        <v>114647</v>
      </c>
      <c r="G133" s="6"/>
      <c r="H133" s="6">
        <f aca="true" t="shared" si="12" ref="H133:H138">SUM(D133:G133)</f>
        <v>114647</v>
      </c>
      <c r="I133" s="6">
        <v>114647</v>
      </c>
      <c r="J133" s="6">
        <f>SUM(I133/H133)*100</f>
        <v>100</v>
      </c>
    </row>
    <row r="134" spans="3:10" ht="14.25">
      <c r="C134" s="1" t="s">
        <v>409</v>
      </c>
      <c r="D134" s="6"/>
      <c r="E134" s="8"/>
      <c r="F134" s="6">
        <v>281000</v>
      </c>
      <c r="G134" s="6"/>
      <c r="H134" s="6">
        <f t="shared" si="12"/>
        <v>281000</v>
      </c>
      <c r="I134" s="6">
        <v>281000</v>
      </c>
      <c r="J134" s="6">
        <f>SUM(I134/H134)*100</f>
        <v>100</v>
      </c>
    </row>
    <row r="135" spans="3:10" ht="14.25">
      <c r="C135" s="1" t="s">
        <v>424</v>
      </c>
      <c r="D135" s="6"/>
      <c r="E135" s="8"/>
      <c r="F135" s="6">
        <v>18800</v>
      </c>
      <c r="G135" s="6">
        <v>-18800</v>
      </c>
      <c r="H135" s="6">
        <f t="shared" si="12"/>
        <v>0</v>
      </c>
      <c r="I135" s="6"/>
      <c r="J135" s="6"/>
    </row>
    <row r="136" spans="3:10" ht="14.25">
      <c r="C136" s="1" t="s">
        <v>425</v>
      </c>
      <c r="D136" s="6"/>
      <c r="E136" s="8"/>
      <c r="F136" s="6">
        <v>59161</v>
      </c>
      <c r="G136" s="6"/>
      <c r="H136" s="6">
        <f t="shared" si="12"/>
        <v>59161</v>
      </c>
      <c r="I136" s="6">
        <v>59161</v>
      </c>
      <c r="J136" s="6">
        <f>SUM(I136/H136)*100</f>
        <v>100</v>
      </c>
    </row>
    <row r="137" spans="3:10" ht="14.25">
      <c r="C137" s="113" t="s">
        <v>447</v>
      </c>
      <c r="D137" s="6"/>
      <c r="E137" s="8"/>
      <c r="F137" s="6"/>
      <c r="G137" s="6">
        <v>45500</v>
      </c>
      <c r="H137" s="6">
        <f t="shared" si="12"/>
        <v>45500</v>
      </c>
      <c r="I137" s="6">
        <v>45500</v>
      </c>
      <c r="J137" s="6">
        <f>SUM(I137/H137)*100</f>
        <v>100</v>
      </c>
    </row>
    <row r="138" spans="3:10" ht="14.25">
      <c r="C138" s="113" t="s">
        <v>448</v>
      </c>
      <c r="D138" s="6"/>
      <c r="E138" s="8"/>
      <c r="F138" s="6"/>
      <c r="G138" s="6">
        <v>45000</v>
      </c>
      <c r="H138" s="6">
        <f t="shared" si="12"/>
        <v>45000</v>
      </c>
      <c r="I138" s="6">
        <v>45000</v>
      </c>
      <c r="J138" s="6">
        <f>SUM(I138/H138)*100</f>
        <v>100</v>
      </c>
    </row>
    <row r="139" spans="3:10" ht="14.25">
      <c r="C139" s="1"/>
      <c r="D139" s="6"/>
      <c r="E139" s="8"/>
      <c r="F139" s="6"/>
      <c r="G139" s="6"/>
      <c r="H139" s="6"/>
      <c r="I139" s="6"/>
      <c r="J139" s="6"/>
    </row>
    <row r="140" spans="2:10" ht="14.25">
      <c r="B140" s="2">
        <v>4131</v>
      </c>
      <c r="C140" s="1" t="s">
        <v>52</v>
      </c>
      <c r="D140" s="6">
        <v>600000</v>
      </c>
      <c r="E140" s="8"/>
      <c r="F140" s="6">
        <v>313375.04</v>
      </c>
      <c r="G140" s="6"/>
      <c r="H140" s="6">
        <f>SUM(D140:G140)</f>
        <v>913375.04</v>
      </c>
      <c r="I140" s="6">
        <v>913375.04</v>
      </c>
      <c r="J140" s="6">
        <f>SUM(I140/H140)*100</f>
        <v>100</v>
      </c>
    </row>
    <row r="141" spans="3:10" ht="14.25">
      <c r="C141" s="1"/>
      <c r="D141" s="6"/>
      <c r="E141" s="8"/>
      <c r="F141" s="6"/>
      <c r="G141" s="6"/>
      <c r="H141" s="6"/>
      <c r="I141" s="6"/>
      <c r="J141" s="6"/>
    </row>
    <row r="142" spans="2:10" ht="14.25">
      <c r="B142" s="2">
        <v>4213</v>
      </c>
      <c r="C142" s="1" t="s">
        <v>53</v>
      </c>
      <c r="D142" s="6"/>
      <c r="E142" s="8"/>
      <c r="F142" s="6"/>
      <c r="G142" s="6"/>
      <c r="H142" s="6"/>
      <c r="I142" s="6"/>
      <c r="J142" s="6"/>
    </row>
    <row r="143" spans="3:10" ht="14.25">
      <c r="C143" s="1" t="s">
        <v>359</v>
      </c>
      <c r="D143" s="6"/>
      <c r="E143" s="8"/>
      <c r="F143" s="6">
        <v>11091.13</v>
      </c>
      <c r="H143" s="6">
        <f>SUM(D143:G143)</f>
        <v>11091.13</v>
      </c>
      <c r="I143" s="6">
        <v>11091.13</v>
      </c>
      <c r="J143" s="6">
        <f>SUM(I143/H143)*100</f>
        <v>100</v>
      </c>
    </row>
    <row r="144" spans="3:10" ht="14.25">
      <c r="C144" s="1" t="s">
        <v>188</v>
      </c>
      <c r="D144" s="6">
        <v>332277</v>
      </c>
      <c r="E144" s="8"/>
      <c r="F144" s="6">
        <v>-172030.36</v>
      </c>
      <c r="H144" s="6">
        <f>SUM(D144:G144)</f>
        <v>160246.64</v>
      </c>
      <c r="I144" s="6">
        <v>160246.64</v>
      </c>
      <c r="J144" s="6">
        <f>SUM(I144/H144)*100</f>
        <v>100</v>
      </c>
    </row>
    <row r="145" spans="3:10" ht="14.25">
      <c r="C145" s="1"/>
      <c r="D145" s="6"/>
      <c r="E145" s="8"/>
      <c r="F145" s="6"/>
      <c r="G145" s="6"/>
      <c r="H145" s="6"/>
      <c r="I145" s="6"/>
      <c r="J145" s="6"/>
    </row>
    <row r="146" spans="2:10" ht="14.25">
      <c r="B146" s="2">
        <v>4216</v>
      </c>
      <c r="C146" s="1" t="s">
        <v>54</v>
      </c>
      <c r="D146" s="6"/>
      <c r="E146" s="8"/>
      <c r="F146" s="6"/>
      <c r="G146" s="6"/>
      <c r="H146" s="6"/>
      <c r="I146" s="6"/>
      <c r="J146" s="6"/>
    </row>
    <row r="147" spans="3:10" ht="14.25">
      <c r="C147" s="1" t="s">
        <v>360</v>
      </c>
      <c r="D147" s="6"/>
      <c r="E147" s="8"/>
      <c r="F147" s="6">
        <v>188549.71</v>
      </c>
      <c r="G147" s="6"/>
      <c r="H147" s="6">
        <f>SUM(D147:G147)</f>
        <v>188549.71</v>
      </c>
      <c r="I147" s="6">
        <v>188549.71</v>
      </c>
      <c r="J147" s="6">
        <f>SUM(I147/H147)*100</f>
        <v>100</v>
      </c>
    </row>
    <row r="148" spans="3:10" ht="14.25">
      <c r="C148" s="1" t="s">
        <v>189</v>
      </c>
      <c r="D148" s="6">
        <v>5648716</v>
      </c>
      <c r="E148" s="8"/>
      <c r="F148" s="6">
        <v>-2924522.97</v>
      </c>
      <c r="G148" s="6"/>
      <c r="H148" s="6">
        <f>SUM(D148:G148)</f>
        <v>2724193.03</v>
      </c>
      <c r="I148" s="6">
        <v>2724193.03</v>
      </c>
      <c r="J148" s="6">
        <f>SUM(I148/H148)*100</f>
        <v>100</v>
      </c>
    </row>
    <row r="149" spans="3:10" ht="14.25">
      <c r="C149" s="1"/>
      <c r="D149" s="6"/>
      <c r="E149" s="8"/>
      <c r="F149" s="6"/>
      <c r="G149" s="6"/>
      <c r="H149" s="6"/>
      <c r="I149" s="6"/>
      <c r="J149" s="6"/>
    </row>
    <row r="150" spans="3:10" ht="14.25">
      <c r="C150" s="1" t="s">
        <v>393</v>
      </c>
      <c r="D150" s="6"/>
      <c r="E150" s="8"/>
      <c r="F150" s="6"/>
      <c r="G150" s="6"/>
      <c r="H150" s="6"/>
      <c r="I150" s="6"/>
      <c r="J150" s="6"/>
    </row>
    <row r="151" spans="2:10" ht="14.25">
      <c r="B151" s="2">
        <v>4222</v>
      </c>
      <c r="C151" s="113" t="s">
        <v>394</v>
      </c>
      <c r="D151" s="6"/>
      <c r="E151" s="8"/>
      <c r="F151" s="6">
        <v>100000</v>
      </c>
      <c r="G151" s="6">
        <v>-100000</v>
      </c>
      <c r="H151" s="6">
        <f>SUM(D151:G151)</f>
        <v>0</v>
      </c>
      <c r="I151" s="6"/>
      <c r="J151" s="6"/>
    </row>
    <row r="152" spans="3:10" ht="14.25">
      <c r="C152" s="113" t="s">
        <v>395</v>
      </c>
      <c r="D152" s="6"/>
      <c r="E152" s="8"/>
      <c r="F152" s="6">
        <v>133880</v>
      </c>
      <c r="G152" s="6"/>
      <c r="H152" s="6">
        <f>SUM(D152:G152)</f>
        <v>133880</v>
      </c>
      <c r="I152" s="6">
        <v>133880</v>
      </c>
      <c r="J152" s="6">
        <f>SUM(I152/H152)*100</f>
        <v>100</v>
      </c>
    </row>
    <row r="153" spans="3:10" ht="14.25">
      <c r="C153" s="113" t="s">
        <v>396</v>
      </c>
      <c r="D153" s="6"/>
      <c r="E153" s="8"/>
      <c r="F153" s="6">
        <v>168880</v>
      </c>
      <c r="G153" s="6">
        <v>-168880</v>
      </c>
      <c r="H153" s="6">
        <f>SUM(D153:G153)</f>
        <v>0</v>
      </c>
      <c r="I153" s="6"/>
      <c r="J153" s="6"/>
    </row>
    <row r="154" spans="3:10" ht="14.25">
      <c r="C154" s="113" t="s">
        <v>391</v>
      </c>
      <c r="D154" s="6"/>
      <c r="E154" s="8"/>
      <c r="F154" s="6">
        <v>58836</v>
      </c>
      <c r="G154" s="6">
        <v>-58836</v>
      </c>
      <c r="H154" s="6">
        <f>SUM(D154:G154)</f>
        <v>0</v>
      </c>
      <c r="I154" s="6"/>
      <c r="J154" s="6"/>
    </row>
    <row r="155" spans="3:10" ht="14.25">
      <c r="C155" s="113" t="s">
        <v>397</v>
      </c>
      <c r="D155" s="6"/>
      <c r="E155" s="8"/>
      <c r="F155" s="6">
        <v>30600</v>
      </c>
      <c r="G155" s="6">
        <v>-0.11</v>
      </c>
      <c r="H155" s="6">
        <f>SUM(D155:G155)</f>
        <v>30599.89</v>
      </c>
      <c r="I155" s="6">
        <v>30599.89</v>
      </c>
      <c r="J155" s="6">
        <f>SUM(I155/H155)*100</f>
        <v>100</v>
      </c>
    </row>
    <row r="156" spans="4:10" ht="14.25">
      <c r="D156" s="6"/>
      <c r="E156" s="8"/>
      <c r="F156" s="6"/>
      <c r="G156" s="6"/>
      <c r="H156" s="6"/>
      <c r="I156" s="6"/>
      <c r="J156" s="6"/>
    </row>
    <row r="157" spans="1:10" ht="15.75" customHeight="1">
      <c r="A157" s="36" t="s">
        <v>55</v>
      </c>
      <c r="B157" s="36"/>
      <c r="C157" s="36"/>
      <c r="D157" s="37">
        <f>D5+D24+D92+D104</f>
        <v>116429575</v>
      </c>
      <c r="E157" s="38"/>
      <c r="F157" s="37">
        <f>F5+F24+F92+F104</f>
        <v>6808029.139999999</v>
      </c>
      <c r="G157" s="37">
        <f>G5+G24+G92+G104</f>
        <v>8906639.89</v>
      </c>
      <c r="H157" s="37">
        <f>H5+H24+H92+H104</f>
        <v>132144244.03000002</v>
      </c>
      <c r="I157" s="37">
        <f>I5+I24+I92+I104</f>
        <v>132281266.28000002</v>
      </c>
      <c r="J157" s="39">
        <f>(I157/H157)*100</f>
        <v>100.10369142523446</v>
      </c>
    </row>
    <row r="158" spans="1:10" ht="15">
      <c r="A158" s="7"/>
      <c r="B158" s="7"/>
      <c r="C158" s="7"/>
      <c r="D158" s="6"/>
      <c r="E158" s="8"/>
      <c r="F158" s="6"/>
      <c r="G158" s="6"/>
      <c r="H158" s="6"/>
      <c r="I158" s="6"/>
      <c r="J158" s="6"/>
    </row>
    <row r="159" spans="1:10" ht="15.75">
      <c r="A159" s="5" t="s">
        <v>56</v>
      </c>
      <c r="B159" s="10"/>
      <c r="C159" s="10"/>
      <c r="D159" s="26">
        <f>SUM(D160:D178)</f>
        <v>8562511</v>
      </c>
      <c r="E159" s="11"/>
      <c r="F159" s="26">
        <f>SUM(F160:F178)</f>
        <v>29176385</v>
      </c>
      <c r="G159" s="26">
        <f>SUM(G160:G178)</f>
        <v>-44866258.5</v>
      </c>
      <c r="H159" s="26">
        <f>SUM(H160:H178)</f>
        <v>-7127362.500000003</v>
      </c>
      <c r="I159" s="26">
        <f>SUM(I160:I178)</f>
        <v>-7391746.49</v>
      </c>
      <c r="J159" s="25" t="s">
        <v>58</v>
      </c>
    </row>
    <row r="160" spans="4:10" ht="14.25">
      <c r="D160" s="6"/>
      <c r="E160" s="8"/>
      <c r="F160" s="6"/>
      <c r="G160" s="6"/>
      <c r="H160" s="6"/>
      <c r="I160" s="6"/>
      <c r="J160" s="6"/>
    </row>
    <row r="161" spans="2:10" ht="14.25">
      <c r="B161" s="2">
        <v>8115</v>
      </c>
      <c r="C161" s="1" t="s">
        <v>57</v>
      </c>
      <c r="D161" s="6">
        <v>20000000</v>
      </c>
      <c r="E161" s="8"/>
      <c r="F161" s="6">
        <v>14374149</v>
      </c>
      <c r="G161" s="6">
        <v>-37831817.2</v>
      </c>
      <c r="H161" s="6">
        <f>SUM(D161:G161)</f>
        <v>-3457668.200000003</v>
      </c>
      <c r="I161" s="6">
        <v>-3704415.55</v>
      </c>
      <c r="J161" s="25" t="s">
        <v>58</v>
      </c>
    </row>
    <row r="162" spans="3:10" ht="14.25">
      <c r="C162" s="1"/>
      <c r="D162" s="6"/>
      <c r="E162" s="8"/>
      <c r="F162" s="6"/>
      <c r="G162" s="6"/>
      <c r="H162" s="6"/>
      <c r="I162" s="6"/>
      <c r="J162" s="25"/>
    </row>
    <row r="163" spans="2:10" ht="14.25">
      <c r="B163" s="2">
        <v>8123</v>
      </c>
      <c r="C163" s="1" t="s">
        <v>190</v>
      </c>
      <c r="D163" s="6"/>
      <c r="E163" s="8"/>
      <c r="F163" s="6"/>
      <c r="G163" s="6"/>
      <c r="H163" s="6"/>
      <c r="I163" s="6"/>
      <c r="J163" s="25"/>
    </row>
    <row r="164" spans="3:10" ht="14.25">
      <c r="C164" s="1" t="s">
        <v>191</v>
      </c>
      <c r="D164" s="6">
        <v>5700000</v>
      </c>
      <c r="E164" s="8"/>
      <c r="F164" s="6">
        <v>1583243</v>
      </c>
      <c r="G164" s="6"/>
      <c r="H164" s="6">
        <f>SUM(D164:G164)</f>
        <v>7283243</v>
      </c>
      <c r="I164" s="6">
        <v>7283243.56</v>
      </c>
      <c r="J164" s="6">
        <f>SUM(I164/H164)*100</f>
        <v>100.00000768888255</v>
      </c>
    </row>
    <row r="165" spans="3:10" ht="14.25">
      <c r="C165" s="1" t="s">
        <v>211</v>
      </c>
      <c r="D165" s="6"/>
      <c r="E165" s="8"/>
      <c r="F165" s="6"/>
      <c r="G165" s="6"/>
      <c r="H165" s="6"/>
      <c r="I165" s="6"/>
      <c r="J165" s="6"/>
    </row>
    <row r="166" spans="3:10" ht="14.25">
      <c r="C166" s="1" t="s">
        <v>384</v>
      </c>
      <c r="D166" s="6"/>
      <c r="E166" s="8"/>
      <c r="F166" s="6">
        <v>7300000</v>
      </c>
      <c r="G166" s="6">
        <v>-7300000</v>
      </c>
      <c r="H166" s="6">
        <f>SUM(D166:G166)</f>
        <v>0</v>
      </c>
      <c r="I166" s="6"/>
      <c r="J166" s="6"/>
    </row>
    <row r="167" spans="3:10" ht="14.25">
      <c r="C167" s="1"/>
      <c r="D167" s="6"/>
      <c r="E167" s="8"/>
      <c r="F167" s="6"/>
      <c r="G167" s="6"/>
      <c r="H167" s="6"/>
      <c r="I167" s="6"/>
      <c r="J167" s="6"/>
    </row>
    <row r="168" spans="2:10" ht="14.25">
      <c r="B168" s="2">
        <v>8124</v>
      </c>
      <c r="C168" s="1" t="s">
        <v>173</v>
      </c>
      <c r="D168" s="6"/>
      <c r="E168" s="8"/>
      <c r="F168" s="6"/>
      <c r="G168" s="6"/>
      <c r="H168" s="6"/>
      <c r="I168" s="6"/>
      <c r="J168" s="6"/>
    </row>
    <row r="169" spans="3:10" ht="14.25">
      <c r="C169" s="1" t="s">
        <v>212</v>
      </c>
      <c r="D169" s="6">
        <v>-33600</v>
      </c>
      <c r="E169" s="8"/>
      <c r="F169" s="6">
        <v>-62000</v>
      </c>
      <c r="G169" s="6"/>
      <c r="H169" s="6">
        <f aca="true" t="shared" si="13" ref="H169:H174">SUM(D169:G169)</f>
        <v>-95600</v>
      </c>
      <c r="I169" s="6">
        <v>-95325.2</v>
      </c>
      <c r="J169" s="6">
        <f aca="true" t="shared" si="14" ref="J169:J175">SUM(I169/H169)*100</f>
        <v>99.71255230125523</v>
      </c>
    </row>
    <row r="170" spans="3:10" ht="14.25">
      <c r="C170" s="1" t="s">
        <v>213</v>
      </c>
      <c r="D170" s="6">
        <v>-1500000</v>
      </c>
      <c r="E170" s="8"/>
      <c r="F170" s="6"/>
      <c r="G170" s="6"/>
      <c r="H170" s="6">
        <f t="shared" si="13"/>
        <v>-1500000</v>
      </c>
      <c r="I170" s="6">
        <v>-1500000</v>
      </c>
      <c r="J170" s="6">
        <f t="shared" si="14"/>
        <v>100</v>
      </c>
    </row>
    <row r="171" spans="3:10" ht="14.25">
      <c r="C171" s="1" t="s">
        <v>214</v>
      </c>
      <c r="D171" s="6">
        <v>-2000004</v>
      </c>
      <c r="E171" s="8"/>
      <c r="F171" s="6"/>
      <c r="G171" s="6"/>
      <c r="H171" s="6">
        <f t="shared" si="13"/>
        <v>-2000004</v>
      </c>
      <c r="I171" s="6">
        <v>-2000004</v>
      </c>
      <c r="J171" s="6">
        <f t="shared" si="14"/>
        <v>100</v>
      </c>
    </row>
    <row r="172" spans="3:10" ht="14.25">
      <c r="C172" s="1" t="s">
        <v>215</v>
      </c>
      <c r="D172" s="6">
        <v>-1299600</v>
      </c>
      <c r="E172" s="8"/>
      <c r="F172" s="6"/>
      <c r="G172" s="6"/>
      <c r="H172" s="6">
        <f t="shared" si="13"/>
        <v>-1299600</v>
      </c>
      <c r="I172" s="6">
        <v>-1299600</v>
      </c>
      <c r="J172" s="6">
        <f t="shared" si="14"/>
        <v>100</v>
      </c>
    </row>
    <row r="173" spans="3:10" ht="14.25">
      <c r="C173" s="1" t="s">
        <v>216</v>
      </c>
      <c r="D173" s="6">
        <v>-1400004</v>
      </c>
      <c r="E173" s="8"/>
      <c r="F173" s="6"/>
      <c r="G173" s="6"/>
      <c r="H173" s="6">
        <f t="shared" si="13"/>
        <v>-1400004</v>
      </c>
      <c r="I173" s="6">
        <v>-1400004</v>
      </c>
      <c r="J173" s="6">
        <f t="shared" si="14"/>
        <v>100</v>
      </c>
    </row>
    <row r="174" spans="3:10" ht="14.25">
      <c r="C174" s="1" t="s">
        <v>217</v>
      </c>
      <c r="D174" s="6">
        <v>-3123288</v>
      </c>
      <c r="E174" s="8"/>
      <c r="F174" s="6"/>
      <c r="G174" s="6"/>
      <c r="H174" s="6">
        <f t="shared" si="13"/>
        <v>-3123288</v>
      </c>
      <c r="I174" s="6">
        <v>-3123288</v>
      </c>
      <c r="J174" s="6">
        <f t="shared" si="14"/>
        <v>100</v>
      </c>
    </row>
    <row r="175" spans="3:10" ht="14.25">
      <c r="C175" s="1" t="s">
        <v>218</v>
      </c>
      <c r="D175" s="6">
        <v>-1800000</v>
      </c>
      <c r="E175" s="8"/>
      <c r="F175" s="6"/>
      <c r="G175" s="6"/>
      <c r="H175" s="6">
        <f>SUM(D175:G175)</f>
        <v>-1800000</v>
      </c>
      <c r="I175" s="6">
        <v>-1800000</v>
      </c>
      <c r="J175" s="6">
        <f t="shared" si="14"/>
        <v>100</v>
      </c>
    </row>
    <row r="176" spans="3:10" ht="14.25">
      <c r="C176" s="1" t="s">
        <v>219</v>
      </c>
      <c r="D176" s="6">
        <v>-5980993</v>
      </c>
      <c r="E176" s="8"/>
      <c r="F176" s="6">
        <v>5980993</v>
      </c>
      <c r="G176" s="6"/>
      <c r="H176" s="6">
        <f>SUM(D176:G176)</f>
        <v>0</v>
      </c>
      <c r="I176" s="6"/>
      <c r="J176" s="6"/>
    </row>
    <row r="177" spans="3:10" ht="14.25">
      <c r="C177" s="1"/>
      <c r="D177" s="6"/>
      <c r="E177" s="8"/>
      <c r="F177" s="6"/>
      <c r="G177" s="6"/>
      <c r="H177" s="6"/>
      <c r="I177" s="6"/>
      <c r="J177" s="6"/>
    </row>
    <row r="178" spans="2:10" ht="14.25">
      <c r="B178" s="2">
        <v>8901</v>
      </c>
      <c r="C178" s="1" t="s">
        <v>59</v>
      </c>
      <c r="D178" s="6"/>
      <c r="E178" s="8"/>
      <c r="F178" s="6"/>
      <c r="G178" s="6">
        <v>265558.7</v>
      </c>
      <c r="H178" s="6">
        <v>265558.7</v>
      </c>
      <c r="I178" s="6">
        <v>247646.7</v>
      </c>
      <c r="J178" s="6"/>
    </row>
    <row r="179" spans="3:10" ht="14.25">
      <c r="C179" s="1"/>
      <c r="D179" s="6"/>
      <c r="E179" s="8"/>
      <c r="F179" s="6"/>
      <c r="G179" s="6"/>
      <c r="H179" s="6"/>
      <c r="I179" s="6"/>
      <c r="J179" s="6"/>
    </row>
    <row r="180" spans="1:10" ht="14.25">
      <c r="A180" s="40"/>
      <c r="B180" s="29"/>
      <c r="C180" s="32"/>
      <c r="D180" s="41"/>
      <c r="E180" s="42"/>
      <c r="F180" s="41"/>
      <c r="G180" s="41"/>
      <c r="H180" s="41"/>
      <c r="I180" s="41"/>
      <c r="J180" s="43"/>
    </row>
    <row r="181" spans="1:10" ht="15.75" customHeight="1">
      <c r="A181" s="44" t="s">
        <v>60</v>
      </c>
      <c r="B181" s="45"/>
      <c r="C181" s="45"/>
      <c r="D181" s="46">
        <f>D157+D159</f>
        <v>124992086</v>
      </c>
      <c r="E181" s="47"/>
      <c r="F181" s="46">
        <f>F157+F159</f>
        <v>35984414.14</v>
      </c>
      <c r="G181" s="46">
        <f>G157+G159</f>
        <v>-35959618.61</v>
      </c>
      <c r="H181" s="46">
        <f>H157+H159</f>
        <v>125016881.53000002</v>
      </c>
      <c r="I181" s="46">
        <f>I157+I159</f>
        <v>124889519.79000002</v>
      </c>
      <c r="J181" s="48">
        <f>SUM(I181/H181)*100</f>
        <v>99.8981243665325</v>
      </c>
    </row>
  </sheetData>
  <sheetProtection selectLockedCells="1" selectUnlockedCells="1"/>
  <mergeCells count="1">
    <mergeCell ref="F1:G1"/>
  </mergeCells>
  <printOptions gridLines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75" r:id="rId2"/>
  <headerFooter alignWithMargins="0"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pane ySplit="3" topLeftCell="A280" activePane="bottomLeft" state="frozen"/>
      <selection pane="topLeft" activeCell="A1" sqref="A1"/>
      <selection pane="bottomLeft" activeCell="H172" sqref="H172"/>
    </sheetView>
  </sheetViews>
  <sheetFormatPr defaultColWidth="9.00390625" defaultRowHeight="12.75"/>
  <cols>
    <col min="1" max="1" width="6.421875" style="24" customWidth="1"/>
    <col min="2" max="2" width="5.00390625" style="0" customWidth="1"/>
    <col min="3" max="3" width="53.7109375" style="22" customWidth="1"/>
    <col min="4" max="4" width="14.7109375" style="13" customWidth="1"/>
    <col min="5" max="5" width="13.00390625" style="13" customWidth="1"/>
    <col min="6" max="6" width="13.7109375" style="13" customWidth="1"/>
    <col min="7" max="7" width="14.7109375" style="13" customWidth="1"/>
    <col min="8" max="8" width="13.8515625" style="12" customWidth="1"/>
    <col min="9" max="9" width="8.421875" style="13" customWidth="1"/>
    <col min="10" max="16384" width="9.00390625" style="12" customWidth="1"/>
  </cols>
  <sheetData>
    <row r="1" spans="1:9" ht="15.75">
      <c r="A1" s="49" t="s">
        <v>183</v>
      </c>
      <c r="B1" s="50"/>
      <c r="C1" s="92"/>
      <c r="D1" s="51" t="s">
        <v>61</v>
      </c>
      <c r="E1" s="52" t="s">
        <v>167</v>
      </c>
      <c r="F1" s="53"/>
      <c r="G1" s="51" t="s">
        <v>62</v>
      </c>
      <c r="H1" s="51" t="s">
        <v>165</v>
      </c>
      <c r="I1" s="51" t="s">
        <v>63</v>
      </c>
    </row>
    <row r="2" spans="1:9" ht="15" customHeight="1">
      <c r="A2" s="54" t="s">
        <v>443</v>
      </c>
      <c r="B2" s="55"/>
      <c r="C2" s="56"/>
      <c r="D2" s="57" t="s">
        <v>64</v>
      </c>
      <c r="E2" s="51" t="s">
        <v>65</v>
      </c>
      <c r="F2" s="51" t="s">
        <v>164</v>
      </c>
      <c r="G2" s="57" t="s">
        <v>64</v>
      </c>
      <c r="H2" s="57" t="s">
        <v>166</v>
      </c>
      <c r="I2" s="57" t="s">
        <v>3</v>
      </c>
    </row>
    <row r="3" spans="1:9" ht="12.75">
      <c r="A3" s="65" t="s">
        <v>136</v>
      </c>
      <c r="B3" s="66" t="s">
        <v>137</v>
      </c>
      <c r="C3" s="73" t="s">
        <v>138</v>
      </c>
      <c r="D3" s="58"/>
      <c r="E3" s="58" t="s">
        <v>66</v>
      </c>
      <c r="F3" s="58" t="s">
        <v>446</v>
      </c>
      <c r="G3" s="58" t="s">
        <v>67</v>
      </c>
      <c r="H3" s="58" t="s">
        <v>168</v>
      </c>
      <c r="I3" s="59"/>
    </row>
    <row r="4" ht="12.75">
      <c r="H4" s="13"/>
    </row>
    <row r="5" spans="3:9" ht="12.75">
      <c r="C5" s="23" t="s">
        <v>68</v>
      </c>
      <c r="D5" s="16">
        <f>SUM(D6:D7)</f>
        <v>137000</v>
      </c>
      <c r="E5" s="16">
        <f>SUM(E6:E7)</f>
        <v>50000</v>
      </c>
      <c r="F5" s="16">
        <f>SUM(F6:F7)</f>
        <v>-1450</v>
      </c>
      <c r="G5" s="16">
        <f>SUM(G6:G7)</f>
        <v>185550</v>
      </c>
      <c r="H5" s="16">
        <f>SUM(H6:H7)</f>
        <v>185145.9</v>
      </c>
      <c r="I5" s="16">
        <f>SUM(H5/G5)*100</f>
        <v>99.78221503637833</v>
      </c>
    </row>
    <row r="6" spans="1:9" ht="12.75">
      <c r="A6" s="24">
        <v>0</v>
      </c>
      <c r="B6">
        <v>1014</v>
      </c>
      <c r="C6" s="22" t="s">
        <v>69</v>
      </c>
      <c r="D6" s="13">
        <v>120000</v>
      </c>
      <c r="E6" s="13">
        <v>50000</v>
      </c>
      <c r="F6" s="13">
        <v>-1450</v>
      </c>
      <c r="G6" s="15">
        <f>SUM(D6:F6)</f>
        <v>168550</v>
      </c>
      <c r="H6" s="13">
        <v>168454.9</v>
      </c>
      <c r="I6" s="13">
        <f>SUM(H6/G6)*100</f>
        <v>99.94357757342036</v>
      </c>
    </row>
    <row r="7" spans="1:9" ht="12.75">
      <c r="A7" s="24">
        <v>8009</v>
      </c>
      <c r="B7">
        <v>1032</v>
      </c>
      <c r="C7" s="22" t="s">
        <v>70</v>
      </c>
      <c r="D7" s="13">
        <v>17000</v>
      </c>
      <c r="G7" s="15">
        <f>SUM(D7:F7)</f>
        <v>17000</v>
      </c>
      <c r="H7" s="13">
        <v>16691</v>
      </c>
      <c r="I7" s="13">
        <f>SUM(H7/G7)*100</f>
        <v>98.18235294117646</v>
      </c>
    </row>
    <row r="8" spans="7:8" ht="12.75">
      <c r="G8" s="15"/>
      <c r="H8" s="13"/>
    </row>
    <row r="9" spans="3:9" ht="12.75">
      <c r="C9" s="23" t="s">
        <v>71</v>
      </c>
      <c r="D9" s="16">
        <f>SUM(D10:D13)</f>
        <v>4630000</v>
      </c>
      <c r="E9" s="16">
        <f>SUM(E10:E13)</f>
        <v>-360000</v>
      </c>
      <c r="F9" s="16">
        <f>SUM(F10:F13)</f>
        <v>-1014196</v>
      </c>
      <c r="G9" s="16">
        <f>SUM(G10:G13)</f>
        <v>3255804</v>
      </c>
      <c r="H9" s="16">
        <f>SUM(H10:H14)</f>
        <v>3254362.04</v>
      </c>
      <c r="I9" s="16">
        <f>SUM(H9/G9)*100</f>
        <v>99.95571109317392</v>
      </c>
    </row>
    <row r="10" spans="1:9" ht="12.75">
      <c r="A10" s="24">
        <v>10</v>
      </c>
      <c r="B10">
        <v>2212</v>
      </c>
      <c r="C10" s="22" t="s">
        <v>220</v>
      </c>
      <c r="D10" s="13">
        <v>3000000</v>
      </c>
      <c r="E10" s="16"/>
      <c r="F10" s="13">
        <v>-870000</v>
      </c>
      <c r="G10" s="15">
        <f>SUM(D10:F10)</f>
        <v>2130000</v>
      </c>
      <c r="H10" s="15">
        <v>2128705.63</v>
      </c>
      <c r="I10" s="13">
        <f>SUM(H10/G10)*100</f>
        <v>99.93923145539905</v>
      </c>
    </row>
    <row r="11" spans="1:9" ht="12.75">
      <c r="A11" s="24">
        <v>10</v>
      </c>
      <c r="B11">
        <v>2212</v>
      </c>
      <c r="C11" s="22" t="s">
        <v>221</v>
      </c>
      <c r="D11" s="13">
        <v>1000000</v>
      </c>
      <c r="E11" s="13">
        <v>-360000</v>
      </c>
      <c r="F11" s="13">
        <v>-29000</v>
      </c>
      <c r="G11" s="15">
        <f>SUM(D11:F11)</f>
        <v>611000</v>
      </c>
      <c r="H11" s="15">
        <v>610853</v>
      </c>
      <c r="I11" s="13">
        <f>SUM(H11/G11)*100</f>
        <v>99.97594108019639</v>
      </c>
    </row>
    <row r="12" spans="1:8" ht="12.75">
      <c r="A12" s="24">
        <v>10</v>
      </c>
      <c r="B12">
        <v>2212</v>
      </c>
      <c r="C12" s="22" t="s">
        <v>222</v>
      </c>
      <c r="D12" s="13">
        <v>30000</v>
      </c>
      <c r="E12" s="16"/>
      <c r="F12" s="13">
        <v>-30000</v>
      </c>
      <c r="G12" s="15">
        <f>SUM(D12:F12)</f>
        <v>0</v>
      </c>
      <c r="H12" s="13">
        <v>0</v>
      </c>
    </row>
    <row r="13" spans="1:9" ht="12.75">
      <c r="A13" s="24">
        <v>0</v>
      </c>
      <c r="B13">
        <v>2221</v>
      </c>
      <c r="C13" s="22" t="s">
        <v>205</v>
      </c>
      <c r="D13" s="13">
        <v>600000</v>
      </c>
      <c r="E13" s="16"/>
      <c r="F13" s="13">
        <v>-85196</v>
      </c>
      <c r="G13" s="15">
        <f>SUM(D13:F13)</f>
        <v>514804</v>
      </c>
      <c r="H13" s="13">
        <v>514803.41</v>
      </c>
      <c r="I13" s="13">
        <f>SUM(H13/G13)*100</f>
        <v>99.99988539327587</v>
      </c>
    </row>
    <row r="14" spans="5:8" ht="12.75">
      <c r="E14" s="16"/>
      <c r="G14" s="15"/>
      <c r="H14" s="13"/>
    </row>
    <row r="15" spans="3:9" ht="12.75">
      <c r="C15" s="23" t="s">
        <v>72</v>
      </c>
      <c r="D15" s="16">
        <f>SUM(D16:D19)</f>
        <v>1040000</v>
      </c>
      <c r="E15" s="16">
        <f>SUM(E16:E19)</f>
        <v>0</v>
      </c>
      <c r="F15" s="16">
        <f>SUM(F16:F19)</f>
        <v>-479300</v>
      </c>
      <c r="G15" s="16">
        <f>SUM(G16:G19)</f>
        <v>560700</v>
      </c>
      <c r="H15" s="16">
        <f>SUM(H16:H20)</f>
        <v>560270</v>
      </c>
      <c r="I15" s="16">
        <f>SUM(H15/G15)*100</f>
        <v>99.92331014802926</v>
      </c>
    </row>
    <row r="16" spans="1:8" ht="12.75">
      <c r="A16" s="24">
        <v>20</v>
      </c>
      <c r="B16">
        <v>2310</v>
      </c>
      <c r="C16" s="22" t="s">
        <v>73</v>
      </c>
      <c r="D16" s="13">
        <v>30000</v>
      </c>
      <c r="F16" s="13">
        <v>-30000</v>
      </c>
      <c r="G16" s="15">
        <f>SUM(D16:F16)</f>
        <v>0</v>
      </c>
      <c r="H16" s="13">
        <v>0</v>
      </c>
    </row>
    <row r="17" spans="1:9" ht="12.75">
      <c r="A17" s="24">
        <v>0</v>
      </c>
      <c r="B17">
        <v>2310</v>
      </c>
      <c r="C17" s="22" t="s">
        <v>223</v>
      </c>
      <c r="D17" s="13">
        <v>509000</v>
      </c>
      <c r="G17" s="15">
        <f>SUM(D17:F17)</f>
        <v>509000</v>
      </c>
      <c r="H17" s="13">
        <v>509000</v>
      </c>
      <c r="I17" s="13">
        <f>SUM(H17/G17)*100</f>
        <v>100</v>
      </c>
    </row>
    <row r="18" spans="1:9" ht="12.75">
      <c r="A18" s="24">
        <v>0</v>
      </c>
      <c r="B18">
        <v>2310</v>
      </c>
      <c r="C18" s="22" t="s">
        <v>224</v>
      </c>
      <c r="D18" s="13">
        <v>1000</v>
      </c>
      <c r="G18" s="15">
        <f>SUM(D18:F18)</f>
        <v>1000</v>
      </c>
      <c r="H18" s="13">
        <v>1000</v>
      </c>
      <c r="I18" s="13">
        <f>SUM(H18/G18)*100</f>
        <v>100</v>
      </c>
    </row>
    <row r="19" spans="1:9" ht="12.75">
      <c r="A19" s="24">
        <v>21</v>
      </c>
      <c r="B19">
        <v>2321</v>
      </c>
      <c r="C19" s="22" t="s">
        <v>206</v>
      </c>
      <c r="D19" s="13">
        <v>500000</v>
      </c>
      <c r="F19" s="13">
        <v>-449300</v>
      </c>
      <c r="G19" s="15">
        <f>SUM(D19:F19)</f>
        <v>50700</v>
      </c>
      <c r="H19" s="13">
        <v>50270</v>
      </c>
      <c r="I19" s="13">
        <f>SUM(H19/G19)*100</f>
        <v>99.15187376725838</v>
      </c>
    </row>
    <row r="20" spans="7:8" ht="12.75">
      <c r="G20" s="15"/>
      <c r="H20" s="13"/>
    </row>
    <row r="21" spans="3:9" ht="12.75">
      <c r="C21" s="23" t="s">
        <v>74</v>
      </c>
      <c r="D21" s="16">
        <f>SUM(D23:D54)</f>
        <v>9730900</v>
      </c>
      <c r="E21" s="16">
        <f>SUM(E23:E56)</f>
        <v>543042.99</v>
      </c>
      <c r="F21" s="16">
        <f>SUM(F23:F56)</f>
        <v>-18800</v>
      </c>
      <c r="G21" s="16">
        <f>SUM(G23:G56)</f>
        <v>10255142.99</v>
      </c>
      <c r="H21" s="16">
        <f>SUM(H23:H56)</f>
        <v>10255142.99</v>
      </c>
      <c r="I21" s="16">
        <f>SUM(H21/G21)*100</f>
        <v>100</v>
      </c>
    </row>
    <row r="22" spans="1:9" ht="12.75">
      <c r="A22" s="18" t="s">
        <v>140</v>
      </c>
      <c r="C22" s="23"/>
      <c r="D22" s="16"/>
      <c r="E22" s="16"/>
      <c r="F22" s="16"/>
      <c r="G22" s="16"/>
      <c r="H22" s="16"/>
      <c r="I22" s="16"/>
    </row>
    <row r="23" spans="1:9" ht="12.75">
      <c r="A23" s="24">
        <v>1</v>
      </c>
      <c r="B23">
        <v>3111</v>
      </c>
      <c r="C23" s="22" t="s">
        <v>193</v>
      </c>
      <c r="D23" s="13">
        <v>1200000</v>
      </c>
      <c r="G23" s="15">
        <f>SUM(D23:F23)</f>
        <v>1200000</v>
      </c>
      <c r="H23" s="13">
        <v>1200000</v>
      </c>
      <c r="I23" s="13">
        <f>SUM(H23/G23)*100</f>
        <v>100</v>
      </c>
    </row>
    <row r="24" spans="3:9" ht="12.75">
      <c r="C24" s="22" t="s">
        <v>192</v>
      </c>
      <c r="D24" s="13">
        <v>7500</v>
      </c>
      <c r="E24" s="13">
        <v>-69</v>
      </c>
      <c r="G24" s="15">
        <f>SUM(D24:F24)</f>
        <v>7431</v>
      </c>
      <c r="H24" s="13">
        <v>7431</v>
      </c>
      <c r="I24" s="13">
        <f>SUM(H24/G24)*100</f>
        <v>100</v>
      </c>
    </row>
    <row r="25" spans="7:8" ht="12.75">
      <c r="G25" s="15"/>
      <c r="H25" s="13"/>
    </row>
    <row r="26" spans="1:8" ht="12.75">
      <c r="A26" s="18" t="s">
        <v>141</v>
      </c>
      <c r="G26" s="15"/>
      <c r="H26" s="13"/>
    </row>
    <row r="27" spans="1:9" ht="12.75">
      <c r="A27" s="24">
        <v>2</v>
      </c>
      <c r="B27">
        <v>3111</v>
      </c>
      <c r="C27" s="22" t="s">
        <v>194</v>
      </c>
      <c r="D27" s="13">
        <v>900000</v>
      </c>
      <c r="E27" s="15"/>
      <c r="G27" s="15">
        <f>SUM(D27:F27)</f>
        <v>900000</v>
      </c>
      <c r="H27" s="13">
        <v>900000</v>
      </c>
      <c r="I27" s="13">
        <f>SUM(H27/G27)*100</f>
        <v>100</v>
      </c>
    </row>
    <row r="28" spans="3:9" ht="12.75">
      <c r="C28" s="22" t="s">
        <v>195</v>
      </c>
      <c r="D28" s="13">
        <v>96350</v>
      </c>
      <c r="E28" s="15">
        <v>4582</v>
      </c>
      <c r="G28" s="15">
        <f>SUM(D28:F28)</f>
        <v>100932</v>
      </c>
      <c r="H28" s="13">
        <v>100932</v>
      </c>
      <c r="I28" s="13">
        <f>SUM(H28/G28)*100</f>
        <v>100</v>
      </c>
    </row>
    <row r="29" spans="3:9" ht="12.75">
      <c r="C29" s="18" t="s">
        <v>304</v>
      </c>
      <c r="E29" s="15">
        <v>18550</v>
      </c>
      <c r="G29" s="15">
        <f>SUM(D29:F29)</f>
        <v>18550</v>
      </c>
      <c r="H29" s="13">
        <v>18550</v>
      </c>
      <c r="I29" s="13">
        <f>SUM(H29/G29)*100</f>
        <v>100</v>
      </c>
    </row>
    <row r="30" spans="5:8" ht="12.75">
      <c r="E30" s="15"/>
      <c r="G30" s="15"/>
      <c r="H30" s="13"/>
    </row>
    <row r="31" spans="1:8" ht="12.75">
      <c r="A31" s="18" t="s">
        <v>142</v>
      </c>
      <c r="E31" s="15"/>
      <c r="G31" s="15"/>
      <c r="H31" s="13"/>
    </row>
    <row r="32" spans="1:9" ht="12.75">
      <c r="A32" s="24">
        <v>51</v>
      </c>
      <c r="B32">
        <v>3113</v>
      </c>
      <c r="C32" s="22" t="s">
        <v>75</v>
      </c>
      <c r="D32" s="13">
        <v>4600000</v>
      </c>
      <c r="E32" s="15"/>
      <c r="F32" s="15"/>
      <c r="G32" s="15">
        <f>SUM(D32:F32)</f>
        <v>4600000</v>
      </c>
      <c r="H32" s="13">
        <v>4600000</v>
      </c>
      <c r="I32" s="13">
        <f>SUM(H32/G32)*100</f>
        <v>100</v>
      </c>
    </row>
    <row r="33" spans="3:9" ht="12.75">
      <c r="C33" s="22" t="s">
        <v>76</v>
      </c>
      <c r="D33" s="13">
        <v>73000</v>
      </c>
      <c r="E33" s="15">
        <v>-301</v>
      </c>
      <c r="F33" s="15"/>
      <c r="G33" s="15">
        <f>SUM(D33:F33)</f>
        <v>72699</v>
      </c>
      <c r="H33" s="13">
        <v>72699</v>
      </c>
      <c r="I33" s="13">
        <f>SUM(H33/G33)*100</f>
        <v>100</v>
      </c>
    </row>
    <row r="34" spans="3:9" ht="12.75">
      <c r="C34" s="22" t="s">
        <v>426</v>
      </c>
      <c r="E34" s="15">
        <v>60000</v>
      </c>
      <c r="F34" s="15"/>
      <c r="G34" s="15">
        <f>SUM(D34:F34)</f>
        <v>60000</v>
      </c>
      <c r="H34" s="13">
        <v>60000</v>
      </c>
      <c r="I34" s="13">
        <f>SUM(H34/G34)*100</f>
        <v>100</v>
      </c>
    </row>
    <row r="35" spans="3:8" ht="12.75">
      <c r="C35" s="22" t="s">
        <v>427</v>
      </c>
      <c r="E35" s="15">
        <v>18800</v>
      </c>
      <c r="F35" s="15">
        <v>-18800</v>
      </c>
      <c r="G35" s="15">
        <f>SUM(D35:F35)</f>
        <v>0</v>
      </c>
      <c r="H35" s="13"/>
    </row>
    <row r="36" spans="5:8" ht="12.75">
      <c r="E36" s="15"/>
      <c r="F36" s="15"/>
      <c r="G36" s="15"/>
      <c r="H36" s="13"/>
    </row>
    <row r="37" spans="1:8" ht="12.75">
      <c r="A37" s="18" t="s">
        <v>143</v>
      </c>
      <c r="E37" s="15"/>
      <c r="F37" s="15"/>
      <c r="G37" s="15"/>
      <c r="H37" s="13"/>
    </row>
    <row r="38" spans="1:9" ht="12.75">
      <c r="A38" s="24">
        <v>52</v>
      </c>
      <c r="B38">
        <v>3114</v>
      </c>
      <c r="C38" s="22" t="s">
        <v>196</v>
      </c>
      <c r="D38" s="13">
        <v>500000</v>
      </c>
      <c r="E38" s="15">
        <v>44390</v>
      </c>
      <c r="F38" s="15"/>
      <c r="G38" s="15">
        <f aca="true" t="shared" si="0" ref="G38:G44">SUM(D38:F38)</f>
        <v>544390</v>
      </c>
      <c r="H38" s="13">
        <v>544390</v>
      </c>
      <c r="I38" s="13">
        <f aca="true" t="shared" si="1" ref="I38:I44">SUM(H38/G38)*100</f>
        <v>100</v>
      </c>
    </row>
    <row r="39" spans="3:9" ht="12.75">
      <c r="C39" s="22" t="s">
        <v>197</v>
      </c>
      <c r="D39" s="13">
        <v>51000</v>
      </c>
      <c r="E39" s="15">
        <v>-7776</v>
      </c>
      <c r="F39" s="15"/>
      <c r="G39" s="15">
        <f t="shared" si="0"/>
        <v>43224</v>
      </c>
      <c r="H39" s="13">
        <v>43224</v>
      </c>
      <c r="I39" s="13">
        <f t="shared" si="1"/>
        <v>100</v>
      </c>
    </row>
    <row r="40" spans="3:9" ht="12.75">
      <c r="C40" s="22" t="s">
        <v>225</v>
      </c>
      <c r="D40" s="13">
        <v>60000</v>
      </c>
      <c r="E40" s="15">
        <v>-44390</v>
      </c>
      <c r="F40" s="15"/>
      <c r="G40" s="15">
        <f t="shared" si="0"/>
        <v>15610</v>
      </c>
      <c r="H40" s="13">
        <v>15610</v>
      </c>
      <c r="I40" s="13">
        <f t="shared" si="1"/>
        <v>100</v>
      </c>
    </row>
    <row r="41" spans="3:9" ht="12.75">
      <c r="C41" s="22" t="s">
        <v>428</v>
      </c>
      <c r="E41" s="15">
        <v>30000</v>
      </c>
      <c r="F41" s="15"/>
      <c r="G41" s="15">
        <f t="shared" si="0"/>
        <v>30000</v>
      </c>
      <c r="H41" s="13">
        <v>30000</v>
      </c>
      <c r="I41" s="13">
        <f t="shared" si="1"/>
        <v>100</v>
      </c>
    </row>
    <row r="42" spans="3:9" ht="12.75">
      <c r="C42" s="22" t="s">
        <v>429</v>
      </c>
      <c r="E42" s="15">
        <v>281000</v>
      </c>
      <c r="F42" s="15"/>
      <c r="G42" s="15">
        <f t="shared" si="0"/>
        <v>281000</v>
      </c>
      <c r="H42" s="13">
        <v>281000</v>
      </c>
      <c r="I42" s="13">
        <f t="shared" si="1"/>
        <v>100</v>
      </c>
    </row>
    <row r="43" spans="3:9" ht="12.75">
      <c r="C43" s="22" t="s">
        <v>430</v>
      </c>
      <c r="E43" s="15">
        <v>59161</v>
      </c>
      <c r="F43" s="15"/>
      <c r="G43" s="15">
        <f t="shared" si="0"/>
        <v>59161</v>
      </c>
      <c r="H43" s="13">
        <v>59161</v>
      </c>
      <c r="I43" s="13">
        <f t="shared" si="1"/>
        <v>100</v>
      </c>
    </row>
    <row r="44" spans="3:9" ht="12.75">
      <c r="C44" s="22" t="s">
        <v>431</v>
      </c>
      <c r="E44" s="15">
        <v>40000</v>
      </c>
      <c r="F44" s="15"/>
      <c r="G44" s="15">
        <f t="shared" si="0"/>
        <v>40000</v>
      </c>
      <c r="H44" s="13">
        <v>40000</v>
      </c>
      <c r="I44" s="13">
        <f t="shared" si="1"/>
        <v>100</v>
      </c>
    </row>
    <row r="45" spans="5:8" ht="12.75">
      <c r="E45" s="15"/>
      <c r="F45" s="15"/>
      <c r="G45" s="15"/>
      <c r="H45" s="13"/>
    </row>
    <row r="46" spans="1:8" ht="12.75">
      <c r="A46" s="18" t="s">
        <v>144</v>
      </c>
      <c r="E46" s="15"/>
      <c r="F46" s="15"/>
      <c r="G46" s="15"/>
      <c r="H46" s="13"/>
    </row>
    <row r="47" spans="1:9" ht="12.75">
      <c r="A47" s="24">
        <v>55</v>
      </c>
      <c r="B47">
        <v>3122</v>
      </c>
      <c r="C47" s="22" t="s">
        <v>198</v>
      </c>
      <c r="D47" s="13">
        <v>1900000</v>
      </c>
      <c r="E47" s="15"/>
      <c r="F47" s="15"/>
      <c r="G47" s="15">
        <f>SUM(D47:F47)</f>
        <v>1900000</v>
      </c>
      <c r="H47" s="13">
        <v>1900000</v>
      </c>
      <c r="I47" s="13">
        <f>SUM(H47/G47)*100</f>
        <v>100</v>
      </c>
    </row>
    <row r="48" spans="3:9" ht="12.75">
      <c r="C48" s="22" t="s">
        <v>199</v>
      </c>
      <c r="D48" s="13">
        <v>230000</v>
      </c>
      <c r="E48" s="15">
        <v>-158257.01</v>
      </c>
      <c r="F48" s="15"/>
      <c r="G48" s="15">
        <f>SUM(D48:F48)</f>
        <v>71742.98999999999</v>
      </c>
      <c r="H48" s="13">
        <v>71742.99</v>
      </c>
      <c r="I48" s="13">
        <f>SUM(H48/G48)*100</f>
        <v>100.00000000000003</v>
      </c>
    </row>
    <row r="49" spans="3:9" ht="12.75">
      <c r="C49" s="18" t="s">
        <v>305</v>
      </c>
      <c r="E49" s="15">
        <v>11040</v>
      </c>
      <c r="F49" s="15"/>
      <c r="G49" s="15">
        <f>SUM(D49:F49)</f>
        <v>11040</v>
      </c>
      <c r="H49" s="13">
        <v>11040</v>
      </c>
      <c r="I49" s="13">
        <f>SUM(H49/G49)*100</f>
        <v>100</v>
      </c>
    </row>
    <row r="50" spans="3:9" ht="12.75">
      <c r="C50" s="22" t="s">
        <v>437</v>
      </c>
      <c r="E50" s="15">
        <v>150000</v>
      </c>
      <c r="F50" s="15"/>
      <c r="G50" s="15">
        <f>SUM(D50:F50)</f>
        <v>150000</v>
      </c>
      <c r="H50" s="13">
        <v>150000</v>
      </c>
      <c r="I50" s="13">
        <f>SUM(H50/G50)*100</f>
        <v>100</v>
      </c>
    </row>
    <row r="51" spans="5:8" ht="12.75">
      <c r="E51" s="15"/>
      <c r="F51" s="15"/>
      <c r="G51" s="15"/>
      <c r="H51" s="13"/>
    </row>
    <row r="52" spans="1:8" ht="12.75">
      <c r="A52" s="18" t="s">
        <v>145</v>
      </c>
      <c r="E52" s="15"/>
      <c r="F52" s="15"/>
      <c r="G52" s="15"/>
      <c r="H52" s="13"/>
    </row>
    <row r="53" spans="1:9" ht="12.75">
      <c r="A53" s="24">
        <v>54</v>
      </c>
      <c r="B53">
        <v>3231</v>
      </c>
      <c r="C53" s="22" t="s">
        <v>200</v>
      </c>
      <c r="D53" s="13">
        <v>100000</v>
      </c>
      <c r="E53" s="15"/>
      <c r="F53" s="15"/>
      <c r="G53" s="15">
        <f>SUM(D53:F53)</f>
        <v>100000</v>
      </c>
      <c r="H53" s="13">
        <v>100000</v>
      </c>
      <c r="I53" s="13">
        <f>SUM(H53/G53)*100</f>
        <v>100</v>
      </c>
    </row>
    <row r="54" spans="3:9" ht="12.75">
      <c r="C54" s="22" t="s">
        <v>201</v>
      </c>
      <c r="D54" s="13">
        <v>13050</v>
      </c>
      <c r="E54" s="15">
        <v>11666</v>
      </c>
      <c r="F54" s="15"/>
      <c r="G54" s="15">
        <f>SUM(D54:F54)</f>
        <v>24716</v>
      </c>
      <c r="H54" s="13">
        <v>24716</v>
      </c>
      <c r="I54" s="13">
        <f>SUM(H54/G54)*100</f>
        <v>100</v>
      </c>
    </row>
    <row r="55" spans="3:9" ht="12.75">
      <c r="C55" s="22" t="s">
        <v>432</v>
      </c>
      <c r="E55" s="15">
        <v>24647</v>
      </c>
      <c r="F55" s="15"/>
      <c r="G55" s="15">
        <f>SUM(D55:F55)</f>
        <v>24647</v>
      </c>
      <c r="H55" s="13">
        <v>24647</v>
      </c>
      <c r="I55" s="13">
        <f>SUM(H55/G55)*100</f>
        <v>100</v>
      </c>
    </row>
    <row r="56" spans="5:8" ht="12.75">
      <c r="E56" s="15"/>
      <c r="F56" s="15"/>
      <c r="G56" s="15"/>
      <c r="H56" s="13"/>
    </row>
    <row r="57" spans="3:9" ht="12.75">
      <c r="C57" s="23" t="s">
        <v>77</v>
      </c>
      <c r="D57" s="16">
        <f>SUM(D58:D76)</f>
        <v>6433000</v>
      </c>
      <c r="E57" s="16">
        <f>SUM(E58:E76)</f>
        <v>134854</v>
      </c>
      <c r="F57" s="16">
        <f>SUM(F58:F76)</f>
        <v>-165140</v>
      </c>
      <c r="G57" s="16">
        <f>SUM(G58:G76)</f>
        <v>6427895</v>
      </c>
      <c r="H57" s="16">
        <f>SUM(H58:H76)</f>
        <v>6424640.76</v>
      </c>
      <c r="I57" s="16">
        <f aca="true" t="shared" si="2" ref="I57:I74">SUM(H57/G57)*100</f>
        <v>99.94937316182046</v>
      </c>
    </row>
    <row r="58" spans="1:9" ht="12.75">
      <c r="A58" s="24">
        <v>163</v>
      </c>
      <c r="B58">
        <v>3314</v>
      </c>
      <c r="C58" s="22" t="s">
        <v>146</v>
      </c>
      <c r="D58" s="13">
        <v>876000</v>
      </c>
      <c r="E58" s="15"/>
      <c r="F58" s="15">
        <v>-4100</v>
      </c>
      <c r="G58" s="15">
        <f aca="true" t="shared" si="3" ref="G58:G74">SUM(D58:F58)</f>
        <v>871900</v>
      </c>
      <c r="H58" s="13">
        <v>870761.97</v>
      </c>
      <c r="I58" s="13">
        <f t="shared" si="2"/>
        <v>99.8694770042436</v>
      </c>
    </row>
    <row r="59" spans="1:9" ht="12.75">
      <c r="A59" s="24">
        <v>164</v>
      </c>
      <c r="B59">
        <v>3315</v>
      </c>
      <c r="C59" s="22" t="s">
        <v>147</v>
      </c>
      <c r="D59" s="13">
        <v>597000</v>
      </c>
      <c r="E59" s="15"/>
      <c r="F59" s="15">
        <v>23110</v>
      </c>
      <c r="G59" s="15">
        <f t="shared" si="3"/>
        <v>620110</v>
      </c>
      <c r="H59" s="13">
        <v>619855.97</v>
      </c>
      <c r="I59" s="13">
        <f t="shared" si="2"/>
        <v>99.95903468739417</v>
      </c>
    </row>
    <row r="60" spans="5:8" ht="12.75">
      <c r="E60" s="15"/>
      <c r="F60" s="15"/>
      <c r="G60" s="15"/>
      <c r="H60" s="13"/>
    </row>
    <row r="61" spans="1:8" ht="12.75">
      <c r="A61" s="18" t="s">
        <v>148</v>
      </c>
      <c r="E61" s="15"/>
      <c r="F61" s="15"/>
      <c r="G61" s="15"/>
      <c r="H61" s="13"/>
    </row>
    <row r="62" spans="1:9" ht="12.75">
      <c r="A62" s="24">
        <v>166</v>
      </c>
      <c r="B62">
        <v>3319</v>
      </c>
      <c r="C62" s="22" t="s">
        <v>202</v>
      </c>
      <c r="D62" s="13">
        <v>2331000</v>
      </c>
      <c r="E62" s="15"/>
      <c r="F62" s="15"/>
      <c r="G62" s="15">
        <f t="shared" si="3"/>
        <v>2331000</v>
      </c>
      <c r="H62" s="13">
        <v>2331000</v>
      </c>
      <c r="I62" s="13">
        <f t="shared" si="2"/>
        <v>100</v>
      </c>
    </row>
    <row r="63" spans="3:9" ht="12.75">
      <c r="C63" s="22" t="s">
        <v>203</v>
      </c>
      <c r="D63" s="13">
        <v>20000</v>
      </c>
      <c r="E63" s="15"/>
      <c r="F63" s="15"/>
      <c r="G63" s="15">
        <f t="shared" si="3"/>
        <v>20000</v>
      </c>
      <c r="H63" s="13">
        <v>20000</v>
      </c>
      <c r="I63" s="13">
        <f t="shared" si="2"/>
        <v>100</v>
      </c>
    </row>
    <row r="64" spans="3:9" ht="12.75">
      <c r="C64" s="22" t="s">
        <v>204</v>
      </c>
      <c r="D64" s="13">
        <v>700000</v>
      </c>
      <c r="E64" s="15">
        <v>120000</v>
      </c>
      <c r="F64" s="15"/>
      <c r="G64" s="15">
        <f t="shared" si="3"/>
        <v>820000</v>
      </c>
      <c r="H64" s="13">
        <v>820000</v>
      </c>
      <c r="I64" s="13">
        <f t="shared" si="2"/>
        <v>100</v>
      </c>
    </row>
    <row r="65" spans="3:9" ht="12.75">
      <c r="C65" s="22" t="s">
        <v>365</v>
      </c>
      <c r="E65" s="15"/>
      <c r="F65" s="15"/>
      <c r="G65" s="15">
        <v>15500</v>
      </c>
      <c r="H65" s="13">
        <f>SUM(D65:G65)</f>
        <v>15500</v>
      </c>
      <c r="I65" s="13">
        <f t="shared" si="2"/>
        <v>100</v>
      </c>
    </row>
    <row r="66" spans="3:9" ht="12.75">
      <c r="C66" s="22" t="s">
        <v>366</v>
      </c>
      <c r="E66" s="15"/>
      <c r="F66" s="15"/>
      <c r="G66" s="15">
        <v>9681</v>
      </c>
      <c r="H66" s="13">
        <f>SUM(D66:G66)</f>
        <v>9681</v>
      </c>
      <c r="I66" s="13">
        <f t="shared" si="2"/>
        <v>100</v>
      </c>
    </row>
    <row r="67" spans="3:9" ht="12.75">
      <c r="C67" s="22" t="s">
        <v>449</v>
      </c>
      <c r="E67" s="15"/>
      <c r="F67" s="15">
        <v>45500</v>
      </c>
      <c r="G67" s="15">
        <f>SUM(D67:F67)</f>
        <v>45500</v>
      </c>
      <c r="H67" s="13">
        <v>45500</v>
      </c>
      <c r="I67" s="13">
        <f t="shared" si="2"/>
        <v>100</v>
      </c>
    </row>
    <row r="68" spans="1:9" ht="12.75">
      <c r="A68" s="24">
        <v>169</v>
      </c>
      <c r="B68">
        <v>3319</v>
      </c>
      <c r="C68" s="22" t="s">
        <v>149</v>
      </c>
      <c r="D68" s="13">
        <v>711000</v>
      </c>
      <c r="E68" s="15"/>
      <c r="F68" s="15"/>
      <c r="G68" s="15">
        <f t="shared" si="3"/>
        <v>711000</v>
      </c>
      <c r="H68" s="13">
        <v>711000</v>
      </c>
      <c r="I68" s="13">
        <f t="shared" si="2"/>
        <v>100</v>
      </c>
    </row>
    <row r="69" spans="3:9" ht="12.75">
      <c r="C69" s="22" t="s">
        <v>150</v>
      </c>
      <c r="D69" s="13">
        <v>33000</v>
      </c>
      <c r="E69" s="15">
        <v>-146</v>
      </c>
      <c r="F69" s="15"/>
      <c r="G69" s="15">
        <f t="shared" si="3"/>
        <v>32854</v>
      </c>
      <c r="H69" s="13">
        <v>32854</v>
      </c>
      <c r="I69" s="13">
        <f t="shared" si="2"/>
        <v>100</v>
      </c>
    </row>
    <row r="70" spans="5:8" ht="12.75">
      <c r="E70" s="15"/>
      <c r="F70" s="15"/>
      <c r="G70" s="15"/>
      <c r="H70" s="13"/>
    </row>
    <row r="71" spans="1:9" ht="12.75">
      <c r="A71" s="24">
        <v>167</v>
      </c>
      <c r="B71">
        <v>3319</v>
      </c>
      <c r="C71" s="22" t="s">
        <v>78</v>
      </c>
      <c r="D71" s="13">
        <v>60000</v>
      </c>
      <c r="E71" s="15"/>
      <c r="F71" s="15">
        <v>-18700</v>
      </c>
      <c r="G71" s="15">
        <f t="shared" si="3"/>
        <v>41300</v>
      </c>
      <c r="H71" s="13">
        <v>41228</v>
      </c>
      <c r="I71" s="13">
        <f>SUM(H71/G71)*100</f>
        <v>99.82566585956417</v>
      </c>
    </row>
    <row r="72" spans="1:9" ht="12.75">
      <c r="A72" s="24">
        <v>165</v>
      </c>
      <c r="B72">
        <v>3349</v>
      </c>
      <c r="C72" s="22" t="s">
        <v>226</v>
      </c>
      <c r="D72" s="13">
        <v>50000</v>
      </c>
      <c r="E72" s="15"/>
      <c r="F72" s="15">
        <v>-38000</v>
      </c>
      <c r="G72" s="15">
        <f t="shared" si="3"/>
        <v>12000</v>
      </c>
      <c r="H72" s="13">
        <v>11889</v>
      </c>
      <c r="I72" s="13">
        <f t="shared" si="2"/>
        <v>99.075</v>
      </c>
    </row>
    <row r="73" spans="1:9" ht="12.75">
      <c r="A73" s="24">
        <v>162</v>
      </c>
      <c r="B73">
        <v>3399</v>
      </c>
      <c r="C73" s="22" t="s">
        <v>227</v>
      </c>
      <c r="D73" s="13">
        <v>255000</v>
      </c>
      <c r="E73" s="15">
        <v>15000</v>
      </c>
      <c r="F73" s="15">
        <v>-9850</v>
      </c>
      <c r="G73" s="15">
        <f t="shared" si="3"/>
        <v>260150</v>
      </c>
      <c r="H73" s="13">
        <v>259975</v>
      </c>
      <c r="I73" s="13">
        <f t="shared" si="2"/>
        <v>99.93273111666346</v>
      </c>
    </row>
    <row r="74" spans="1:9" ht="12.75">
      <c r="A74" s="24">
        <v>0</v>
      </c>
      <c r="B74">
        <v>3399</v>
      </c>
      <c r="C74" s="22" t="s">
        <v>151</v>
      </c>
      <c r="D74" s="13">
        <v>400000</v>
      </c>
      <c r="E74" s="15"/>
      <c r="F74" s="15">
        <v>-89100</v>
      </c>
      <c r="G74" s="15">
        <f t="shared" si="3"/>
        <v>310900</v>
      </c>
      <c r="H74" s="13">
        <v>310505.82</v>
      </c>
      <c r="I74" s="13">
        <f t="shared" si="2"/>
        <v>99.87321325184946</v>
      </c>
    </row>
    <row r="75" spans="5:8" ht="12.75">
      <c r="E75" s="15"/>
      <c r="F75" s="15"/>
      <c r="G75" s="15"/>
      <c r="H75" s="13"/>
    </row>
    <row r="76" spans="1:9" ht="12.75">
      <c r="A76" s="24">
        <v>72</v>
      </c>
      <c r="C76" s="23" t="s">
        <v>207</v>
      </c>
      <c r="D76" s="13">
        <v>400000</v>
      </c>
      <c r="E76" s="15"/>
      <c r="F76" s="15">
        <v>-74000</v>
      </c>
      <c r="G76" s="15">
        <f>SUM(D76:F76)</f>
        <v>326000</v>
      </c>
      <c r="H76" s="13">
        <f>SUM(H77:H89)</f>
        <v>324890</v>
      </c>
      <c r="I76" s="13">
        <f>SUM(H76/G76)*100</f>
        <v>99.65950920245399</v>
      </c>
    </row>
    <row r="77" spans="3:8" ht="12.75">
      <c r="C77" s="22" t="s">
        <v>177</v>
      </c>
      <c r="D77"/>
      <c r="E77" s="15"/>
      <c r="F77" s="15"/>
      <c r="G77" s="15"/>
      <c r="H77" s="13">
        <v>75000</v>
      </c>
    </row>
    <row r="78" spans="3:8" ht="12.75">
      <c r="C78" s="22" t="s">
        <v>108</v>
      </c>
      <c r="D78"/>
      <c r="E78" s="15"/>
      <c r="F78" s="15"/>
      <c r="G78" s="15"/>
      <c r="H78" s="13">
        <v>20000</v>
      </c>
    </row>
    <row r="79" spans="3:8" ht="12.75">
      <c r="C79" s="22" t="s">
        <v>109</v>
      </c>
      <c r="D79"/>
      <c r="E79" s="15"/>
      <c r="F79" s="15"/>
      <c r="G79" s="15"/>
      <c r="H79" s="13">
        <v>10000</v>
      </c>
    </row>
    <row r="80" spans="3:8" ht="12.75">
      <c r="C80" s="22" t="s">
        <v>110</v>
      </c>
      <c r="D80"/>
      <c r="E80" s="15"/>
      <c r="F80" s="15"/>
      <c r="G80" s="15"/>
      <c r="H80" s="13">
        <v>40000</v>
      </c>
    </row>
    <row r="81" spans="3:8" ht="12.75">
      <c r="C81" s="22" t="s">
        <v>111</v>
      </c>
      <c r="D81"/>
      <c r="E81" s="15"/>
      <c r="F81" s="15"/>
      <c r="G81" s="15"/>
      <c r="H81" s="13">
        <v>40000</v>
      </c>
    </row>
    <row r="82" spans="3:8" ht="12.75">
      <c r="C82" s="22" t="s">
        <v>112</v>
      </c>
      <c r="D82"/>
      <c r="E82" s="15"/>
      <c r="F82" s="15"/>
      <c r="G82" s="15"/>
      <c r="H82" s="13">
        <v>24500</v>
      </c>
    </row>
    <row r="83" spans="3:8" ht="12.75">
      <c r="C83" s="22" t="s">
        <v>113</v>
      </c>
      <c r="D83"/>
      <c r="E83" s="15"/>
      <c r="F83" s="15"/>
      <c r="G83" s="15"/>
      <c r="H83" s="13">
        <v>20000</v>
      </c>
    </row>
    <row r="84" spans="3:8" ht="12.75">
      <c r="C84" s="22" t="s">
        <v>114</v>
      </c>
      <c r="D84"/>
      <c r="E84" s="15"/>
      <c r="F84" s="15"/>
      <c r="G84" s="15"/>
      <c r="H84" s="13">
        <v>7000</v>
      </c>
    </row>
    <row r="85" spans="3:8" ht="12.75">
      <c r="C85" s="22" t="s">
        <v>376</v>
      </c>
      <c r="D85"/>
      <c r="E85" s="15"/>
      <c r="F85" s="15"/>
      <c r="G85" s="15"/>
      <c r="H85" s="13">
        <v>22890</v>
      </c>
    </row>
    <row r="86" spans="3:8" ht="12.75">
      <c r="C86" s="22" t="s">
        <v>377</v>
      </c>
      <c r="D86"/>
      <c r="E86" s="15"/>
      <c r="F86" s="15"/>
      <c r="G86" s="15"/>
      <c r="H86" s="13">
        <v>20000</v>
      </c>
    </row>
    <row r="87" spans="3:8" ht="12.75">
      <c r="C87" s="22" t="s">
        <v>115</v>
      </c>
      <c r="D87"/>
      <c r="E87" s="15"/>
      <c r="F87" s="15"/>
      <c r="G87" s="15"/>
      <c r="H87" s="13">
        <v>27500</v>
      </c>
    </row>
    <row r="88" spans="3:8" ht="12.75">
      <c r="C88" s="22" t="s">
        <v>116</v>
      </c>
      <c r="D88"/>
      <c r="E88" s="15"/>
      <c r="F88" s="15"/>
      <c r="G88" s="15"/>
      <c r="H88" s="13">
        <v>10000</v>
      </c>
    </row>
    <row r="89" spans="3:8" ht="12.75">
      <c r="C89" s="22" t="s">
        <v>117</v>
      </c>
      <c r="D89"/>
      <c r="E89" s="15"/>
      <c r="F89" s="15"/>
      <c r="G89" s="15"/>
      <c r="H89" s="13">
        <v>8000</v>
      </c>
    </row>
    <row r="90" spans="5:8" ht="12.75">
      <c r="E90" s="15"/>
      <c r="F90" s="15"/>
      <c r="G90" s="15"/>
      <c r="H90" s="13"/>
    </row>
    <row r="91" spans="3:9" ht="12.75">
      <c r="C91" s="23" t="s">
        <v>79</v>
      </c>
      <c r="D91" s="16">
        <f>SUM(D92:D110)</f>
        <v>2720000</v>
      </c>
      <c r="E91" s="16">
        <f>SUM(E92:E110)</f>
        <v>2250000</v>
      </c>
      <c r="F91" s="16">
        <f>SUM(F92:F110)</f>
        <v>-255000</v>
      </c>
      <c r="G91" s="16">
        <f>SUM(G92:G110)</f>
        <v>4715000</v>
      </c>
      <c r="H91" s="16">
        <f>H92+H100+H108+H109+H110</f>
        <v>4712769.82</v>
      </c>
      <c r="I91" s="16">
        <f>SUM(H91/G91)*100</f>
        <v>99.95270031813362</v>
      </c>
    </row>
    <row r="92" spans="1:9" ht="12.75">
      <c r="A92" s="24">
        <v>0</v>
      </c>
      <c r="B92">
        <v>3419</v>
      </c>
      <c r="C92" s="22" t="s">
        <v>186</v>
      </c>
      <c r="D92" s="13">
        <v>650000</v>
      </c>
      <c r="E92" s="15">
        <v>1800000</v>
      </c>
      <c r="F92" s="15">
        <v>-130000</v>
      </c>
      <c r="G92" s="15">
        <f>SUM(D92:F92)</f>
        <v>2320000</v>
      </c>
      <c r="H92" s="15">
        <f>SUM(H94:H99)</f>
        <v>2320000</v>
      </c>
      <c r="I92" s="13">
        <f>SUM(H92/G92)*100</f>
        <v>100</v>
      </c>
    </row>
    <row r="93" spans="3:8" ht="12.75">
      <c r="C93" s="22" t="s">
        <v>152</v>
      </c>
      <c r="E93" s="15"/>
      <c r="F93" s="15"/>
      <c r="G93" s="15"/>
      <c r="H93" s="15"/>
    </row>
    <row r="94" spans="3:8" ht="12.75">
      <c r="C94" s="22" t="s">
        <v>174</v>
      </c>
      <c r="D94"/>
      <c r="E94" s="15"/>
      <c r="F94" s="15"/>
      <c r="G94" s="15"/>
      <c r="H94" s="13">
        <v>690000</v>
      </c>
    </row>
    <row r="95" spans="3:8" ht="12.75">
      <c r="C95" s="22" t="s">
        <v>175</v>
      </c>
      <c r="D95"/>
      <c r="E95" s="15"/>
      <c r="F95" s="15"/>
      <c r="G95" s="15"/>
      <c r="H95" s="13">
        <v>430000</v>
      </c>
    </row>
    <row r="96" spans="3:8" ht="12.75">
      <c r="C96" s="22" t="s">
        <v>209</v>
      </c>
      <c r="D96"/>
      <c r="E96" s="15"/>
      <c r="F96" s="15"/>
      <c r="G96" s="15"/>
      <c r="H96" s="13"/>
    </row>
    <row r="97" spans="3:8" ht="12.75">
      <c r="C97" s="22" t="s">
        <v>176</v>
      </c>
      <c r="D97"/>
      <c r="E97" s="15"/>
      <c r="F97" s="15"/>
      <c r="G97" s="15"/>
      <c r="H97" s="13">
        <v>1195000</v>
      </c>
    </row>
    <row r="98" spans="3:8" ht="12.75">
      <c r="C98" s="22" t="s">
        <v>375</v>
      </c>
      <c r="D98"/>
      <c r="E98" s="15"/>
      <c r="F98" s="15"/>
      <c r="G98" s="15"/>
      <c r="H98" s="13">
        <v>5000</v>
      </c>
    </row>
    <row r="99" spans="4:8" ht="12.75">
      <c r="D99"/>
      <c r="E99" s="15"/>
      <c r="F99" s="15"/>
      <c r="G99" s="15"/>
      <c r="H99" s="13"/>
    </row>
    <row r="100" spans="1:9" ht="12.75">
      <c r="A100" s="24">
        <v>71</v>
      </c>
      <c r="B100">
        <v>3419</v>
      </c>
      <c r="C100" s="23" t="s">
        <v>208</v>
      </c>
      <c r="D100" s="15">
        <v>1500000</v>
      </c>
      <c r="E100" s="15"/>
      <c r="F100" s="15"/>
      <c r="G100" s="15">
        <f>SUM(D100:F100)</f>
        <v>1500000</v>
      </c>
      <c r="H100" s="13">
        <f>SUM(H101:H106)</f>
        <v>1500000</v>
      </c>
      <c r="I100" s="13">
        <f>SUM(H100/G100)*100</f>
        <v>100</v>
      </c>
    </row>
    <row r="101" spans="3:8" ht="12.75">
      <c r="C101" s="22" t="s">
        <v>152</v>
      </c>
      <c r="D101"/>
      <c r="E101" s="15"/>
      <c r="F101" s="15"/>
      <c r="G101" s="15"/>
      <c r="H101" s="13"/>
    </row>
    <row r="102" spans="3:8" ht="12.75">
      <c r="C102" s="22" t="s">
        <v>174</v>
      </c>
      <c r="D102"/>
      <c r="E102" s="15"/>
      <c r="F102" s="15"/>
      <c r="G102" s="15"/>
      <c r="H102" s="13">
        <v>480000</v>
      </c>
    </row>
    <row r="103" spans="3:8" ht="12.75">
      <c r="C103" s="22" t="s">
        <v>175</v>
      </c>
      <c r="D103"/>
      <c r="E103" s="15"/>
      <c r="F103" s="15"/>
      <c r="G103" s="15"/>
      <c r="H103" s="13">
        <v>498000</v>
      </c>
    </row>
    <row r="104" spans="3:8" ht="12.75">
      <c r="C104" s="22" t="s">
        <v>176</v>
      </c>
      <c r="D104"/>
      <c r="E104" s="15"/>
      <c r="F104" s="15"/>
      <c r="G104" s="15"/>
      <c r="H104" s="13">
        <v>500000</v>
      </c>
    </row>
    <row r="105" spans="3:8" ht="12.75">
      <c r="C105" s="22" t="s">
        <v>374</v>
      </c>
      <c r="D105"/>
      <c r="E105" s="15"/>
      <c r="F105" s="15"/>
      <c r="G105" s="15"/>
      <c r="H105" s="13">
        <v>10000</v>
      </c>
    </row>
    <row r="106" spans="3:8" ht="12.75">
      <c r="C106" s="22" t="s">
        <v>375</v>
      </c>
      <c r="D106"/>
      <c r="E106" s="15"/>
      <c r="F106" s="15"/>
      <c r="G106" s="15"/>
      <c r="H106" s="13">
        <v>12000</v>
      </c>
    </row>
    <row r="107" spans="4:8" ht="12.75">
      <c r="D107"/>
      <c r="E107" s="15"/>
      <c r="F107" s="15"/>
      <c r="G107" s="15"/>
      <c r="H107" s="13"/>
    </row>
    <row r="108" spans="1:9" ht="12.75">
      <c r="A108" s="24">
        <v>0</v>
      </c>
      <c r="B108">
        <v>3421</v>
      </c>
      <c r="C108" s="22" t="s">
        <v>80</v>
      </c>
      <c r="D108" s="13">
        <v>130000</v>
      </c>
      <c r="E108" s="15"/>
      <c r="F108" s="15">
        <v>-15900</v>
      </c>
      <c r="G108" s="15">
        <f>SUM(D108:F108)</f>
        <v>114100</v>
      </c>
      <c r="H108" s="13">
        <v>112129.82</v>
      </c>
      <c r="I108" s="13">
        <f>SUM(H108/G108)*100</f>
        <v>98.2732865907099</v>
      </c>
    </row>
    <row r="109" spans="1:9" ht="12.75">
      <c r="A109" s="24">
        <v>0</v>
      </c>
      <c r="B109">
        <v>3429</v>
      </c>
      <c r="C109" s="22" t="s">
        <v>81</v>
      </c>
      <c r="D109" s="13">
        <v>140000</v>
      </c>
      <c r="E109" s="15"/>
      <c r="F109" s="15">
        <v>-118000</v>
      </c>
      <c r="G109" s="15">
        <f>SUM(D109:F109)</f>
        <v>22000</v>
      </c>
      <c r="H109" s="13">
        <v>21840</v>
      </c>
      <c r="I109" s="13">
        <f>SUM(H109/G109)*100</f>
        <v>99.27272727272727</v>
      </c>
    </row>
    <row r="110" spans="1:9" ht="12.75">
      <c r="A110" s="24">
        <v>34</v>
      </c>
      <c r="B110">
        <v>3419</v>
      </c>
      <c r="C110" s="22" t="s">
        <v>106</v>
      </c>
      <c r="D110" s="15">
        <v>300000</v>
      </c>
      <c r="E110" s="15">
        <v>450000</v>
      </c>
      <c r="F110" s="15">
        <v>8900</v>
      </c>
      <c r="G110" s="15">
        <f>SUM(D110:F110)</f>
        <v>758900</v>
      </c>
      <c r="H110" s="13">
        <v>758800</v>
      </c>
      <c r="I110" s="13">
        <f>SUM(H110/G110)*100</f>
        <v>99.98682303333773</v>
      </c>
    </row>
    <row r="111" spans="5:8" ht="12.75">
      <c r="E111" s="15"/>
      <c r="F111" s="15"/>
      <c r="G111" s="15"/>
      <c r="H111" s="13"/>
    </row>
    <row r="112" spans="3:9" ht="12.75">
      <c r="C112" s="23" t="s">
        <v>82</v>
      </c>
      <c r="D112" s="16">
        <f>SUM(D114:D120)</f>
        <v>2464000</v>
      </c>
      <c r="E112" s="16">
        <f>SUM(E114:E120)</f>
        <v>-191733</v>
      </c>
      <c r="F112" s="16">
        <f>SUM(F114:F120)</f>
        <v>-5000</v>
      </c>
      <c r="G112" s="16">
        <f>SUM(G114:G120)</f>
        <v>2267267</v>
      </c>
      <c r="H112" s="16">
        <f>SUM(H114:H120)</f>
        <v>2267267</v>
      </c>
      <c r="I112" s="16">
        <f aca="true" t="shared" si="4" ref="I112:I118">SUM(H112/G112)*100</f>
        <v>100</v>
      </c>
    </row>
    <row r="113" spans="1:9" ht="12.75">
      <c r="A113" s="18" t="s">
        <v>153</v>
      </c>
      <c r="C113" s="23"/>
      <c r="D113" s="16"/>
      <c r="E113" s="16"/>
      <c r="F113" s="16"/>
      <c r="G113" s="16"/>
      <c r="H113" s="16"/>
      <c r="I113" s="16"/>
    </row>
    <row r="114" spans="1:9" ht="12.75">
      <c r="A114" s="24">
        <v>0</v>
      </c>
      <c r="B114">
        <v>3511</v>
      </c>
      <c r="C114" s="22" t="s">
        <v>83</v>
      </c>
      <c r="D114" s="13">
        <v>1480000</v>
      </c>
      <c r="E114" s="15"/>
      <c r="F114" s="15"/>
      <c r="G114" s="15">
        <f aca="true" t="shared" si="5" ref="G114:G120">SUM(D114:F114)</f>
        <v>1480000</v>
      </c>
      <c r="H114" s="13">
        <v>1480000</v>
      </c>
      <c r="I114" s="13">
        <f t="shared" si="4"/>
        <v>100</v>
      </c>
    </row>
    <row r="115" spans="1:9" ht="12.75">
      <c r="A115" s="24">
        <v>0</v>
      </c>
      <c r="B115">
        <v>3511</v>
      </c>
      <c r="C115" s="22" t="s">
        <v>84</v>
      </c>
      <c r="D115" s="13">
        <v>189000</v>
      </c>
      <c r="E115" s="15">
        <v>23688</v>
      </c>
      <c r="F115" s="15"/>
      <c r="G115" s="15">
        <f t="shared" si="5"/>
        <v>212688</v>
      </c>
      <c r="H115" s="13">
        <v>212688</v>
      </c>
      <c r="I115" s="13">
        <f t="shared" si="4"/>
        <v>100</v>
      </c>
    </row>
    <row r="116" spans="1:8" ht="12.75">
      <c r="A116" s="24">
        <v>0</v>
      </c>
      <c r="B116">
        <v>3511</v>
      </c>
      <c r="C116" s="22" t="s">
        <v>228</v>
      </c>
      <c r="D116" s="13">
        <v>300000</v>
      </c>
      <c r="E116" s="15">
        <v>-300000</v>
      </c>
      <c r="F116" s="15"/>
      <c r="G116" s="15">
        <f>SUM(D116:F116)</f>
        <v>0</v>
      </c>
      <c r="H116" s="13">
        <v>0</v>
      </c>
    </row>
    <row r="117" spans="1:9" ht="12.75">
      <c r="A117" s="24">
        <v>0</v>
      </c>
      <c r="B117">
        <v>3511</v>
      </c>
      <c r="C117" s="22" t="s">
        <v>436</v>
      </c>
      <c r="E117" s="15">
        <v>84579</v>
      </c>
      <c r="F117" s="15"/>
      <c r="G117" s="15">
        <f>SUM(D117:F117)</f>
        <v>84579</v>
      </c>
      <c r="H117" s="13">
        <v>84579</v>
      </c>
      <c r="I117" s="13">
        <f t="shared" si="4"/>
        <v>100</v>
      </c>
    </row>
    <row r="118" spans="1:9" ht="12.75">
      <c r="A118" s="24">
        <v>8</v>
      </c>
      <c r="B118">
        <v>3513</v>
      </c>
      <c r="C118" s="22" t="s">
        <v>85</v>
      </c>
      <c r="D118" s="13">
        <v>490000</v>
      </c>
      <c r="E118" s="15"/>
      <c r="F118" s="15"/>
      <c r="G118" s="15">
        <f t="shared" si="5"/>
        <v>490000</v>
      </c>
      <c r="H118" s="13">
        <v>490000</v>
      </c>
      <c r="I118" s="13">
        <f t="shared" si="4"/>
        <v>100</v>
      </c>
    </row>
    <row r="119" spans="5:8" ht="12.75">
      <c r="E119" s="15"/>
      <c r="F119" s="15"/>
      <c r="G119" s="15"/>
      <c r="H119" s="13"/>
    </row>
    <row r="120" spans="1:8" ht="12.75">
      <c r="A120" s="24">
        <v>0</v>
      </c>
      <c r="B120">
        <v>3513</v>
      </c>
      <c r="C120" s="22" t="s">
        <v>86</v>
      </c>
      <c r="D120" s="13">
        <v>5000</v>
      </c>
      <c r="E120" s="15"/>
      <c r="F120" s="15">
        <v>-5000</v>
      </c>
      <c r="G120" s="15">
        <f t="shared" si="5"/>
        <v>0</v>
      </c>
      <c r="H120" s="13">
        <v>0</v>
      </c>
    </row>
    <row r="121" spans="5:8" ht="12.75">
      <c r="E121" s="15"/>
      <c r="F121" s="15"/>
      <c r="G121" s="15"/>
      <c r="H121" s="13"/>
    </row>
    <row r="122" spans="3:9" ht="12.75">
      <c r="C122" s="23" t="s">
        <v>87</v>
      </c>
      <c r="D122" s="16">
        <f>SUM(D123:D141)</f>
        <v>12891024</v>
      </c>
      <c r="E122" s="16">
        <f>SUM(E123:E141)</f>
        <v>6170416</v>
      </c>
      <c r="F122" s="16">
        <f>SUM(F123:F141)</f>
        <v>-3503540</v>
      </c>
      <c r="G122" s="16">
        <f>SUM(G123:G141)</f>
        <v>15557900</v>
      </c>
      <c r="H122" s="16">
        <f>SUM(H123:H142)</f>
        <v>15518471.120000001</v>
      </c>
      <c r="I122" s="16">
        <f>SUM(H122/G122)*100</f>
        <v>99.74656682457145</v>
      </c>
    </row>
    <row r="123" spans="3:8" ht="12.75">
      <c r="C123" s="22" t="s">
        <v>229</v>
      </c>
      <c r="D123"/>
      <c r="E123" s="15"/>
      <c r="F123" s="15"/>
      <c r="G123" s="15"/>
      <c r="H123" s="13"/>
    </row>
    <row r="124" spans="1:9" ht="12.75">
      <c r="A124" s="24">
        <v>808</v>
      </c>
      <c r="B124">
        <v>3612</v>
      </c>
      <c r="C124" s="22" t="s">
        <v>230</v>
      </c>
      <c r="D124" s="13">
        <v>4200000</v>
      </c>
      <c r="E124" s="15">
        <v>300000</v>
      </c>
      <c r="F124" s="15">
        <v>-193240</v>
      </c>
      <c r="G124" s="15">
        <f>SUM(D124:F124)</f>
        <v>4306760</v>
      </c>
      <c r="H124" s="13">
        <v>4306643.62</v>
      </c>
      <c r="I124" s="13">
        <f>SUM(H124/G124)*100</f>
        <v>99.99729773658156</v>
      </c>
    </row>
    <row r="125" spans="1:9" ht="12.75">
      <c r="A125" s="24">
        <v>8808</v>
      </c>
      <c r="B125">
        <v>3612</v>
      </c>
      <c r="C125" s="22" t="s">
        <v>232</v>
      </c>
      <c r="D125" s="13">
        <v>2150000</v>
      </c>
      <c r="E125" s="15"/>
      <c r="F125" s="15">
        <v>-952200</v>
      </c>
      <c r="G125" s="15">
        <f>SUM(D125:F125)</f>
        <v>1197800</v>
      </c>
      <c r="H125" s="13">
        <v>1197312.44</v>
      </c>
      <c r="I125" s="13">
        <f>SUM(H125/G125)*100</f>
        <v>99.9592953748539</v>
      </c>
    </row>
    <row r="126" spans="5:8" ht="12.75">
      <c r="E126" s="15"/>
      <c r="F126" s="15"/>
      <c r="G126" s="15"/>
      <c r="H126" s="13"/>
    </row>
    <row r="127" spans="3:8" ht="12.75">
      <c r="C127" s="22" t="s">
        <v>231</v>
      </c>
      <c r="D127"/>
      <c r="E127" s="15"/>
      <c r="F127" s="15"/>
      <c r="G127" s="15"/>
      <c r="H127" s="13"/>
    </row>
    <row r="128" spans="1:9" ht="12.75">
      <c r="A128" s="24">
        <v>809</v>
      </c>
      <c r="B128">
        <v>3613</v>
      </c>
      <c r="C128" s="22" t="s">
        <v>230</v>
      </c>
      <c r="D128" s="15">
        <v>1000000</v>
      </c>
      <c r="E128" s="15">
        <v>70000</v>
      </c>
      <c r="F128" s="15">
        <v>-200900</v>
      </c>
      <c r="G128" s="15">
        <f aca="true" t="shared" si="6" ref="G128:G141">SUM(D128:F128)</f>
        <v>869100</v>
      </c>
      <c r="H128" s="13">
        <v>868689.15</v>
      </c>
      <c r="I128" s="13">
        <f aca="true" t="shared" si="7" ref="I128:I140">SUM(H128/G128)*100</f>
        <v>99.95272695892302</v>
      </c>
    </row>
    <row r="129" spans="1:9" ht="12.75">
      <c r="A129" s="24">
        <v>8809</v>
      </c>
      <c r="B129">
        <v>3613</v>
      </c>
      <c r="C129" s="22" t="s">
        <v>232</v>
      </c>
      <c r="D129" s="15">
        <v>1800000</v>
      </c>
      <c r="E129" s="15">
        <v>300000</v>
      </c>
      <c r="F129" s="15">
        <v>-494000</v>
      </c>
      <c r="G129" s="15">
        <f t="shared" si="6"/>
        <v>1606000</v>
      </c>
      <c r="H129" s="13">
        <v>1605721.08</v>
      </c>
      <c r="I129" s="13">
        <f t="shared" si="7"/>
        <v>99.98263262764632</v>
      </c>
    </row>
    <row r="130" spans="4:8" ht="12.75">
      <c r="D130" s="15"/>
      <c r="E130" s="15"/>
      <c r="F130" s="15"/>
      <c r="G130" s="15"/>
      <c r="H130" s="13"/>
    </row>
    <row r="131" spans="1:9" ht="12.75">
      <c r="A131" s="24">
        <v>194</v>
      </c>
      <c r="B131">
        <v>3631</v>
      </c>
      <c r="C131" s="22" t="s">
        <v>233</v>
      </c>
      <c r="D131" s="13">
        <v>1150000</v>
      </c>
      <c r="E131" s="15">
        <v>1000000</v>
      </c>
      <c r="F131" s="15">
        <v>-181900</v>
      </c>
      <c r="G131" s="15">
        <f t="shared" si="6"/>
        <v>1968100</v>
      </c>
      <c r="H131" s="13">
        <v>1968092.12</v>
      </c>
      <c r="I131" s="13">
        <f t="shared" si="7"/>
        <v>99.99959961384076</v>
      </c>
    </row>
    <row r="132" spans="1:9" ht="12.75">
      <c r="A132" s="24">
        <v>195</v>
      </c>
      <c r="B132">
        <v>3632</v>
      </c>
      <c r="C132" s="22" t="s">
        <v>234</v>
      </c>
      <c r="D132" s="13">
        <v>300000</v>
      </c>
      <c r="E132" s="15"/>
      <c r="F132" s="15">
        <v>-70800</v>
      </c>
      <c r="G132" s="15">
        <f t="shared" si="6"/>
        <v>229200</v>
      </c>
      <c r="H132" s="13">
        <v>228989.71</v>
      </c>
      <c r="I132" s="13">
        <f t="shared" si="7"/>
        <v>99.90825043630018</v>
      </c>
    </row>
    <row r="133" spans="1:9" ht="12.75">
      <c r="A133" s="24">
        <v>0</v>
      </c>
      <c r="B133">
        <v>3635</v>
      </c>
      <c r="C133" s="22" t="s">
        <v>88</v>
      </c>
      <c r="D133" s="13">
        <v>300000</v>
      </c>
      <c r="E133" s="15"/>
      <c r="F133" s="15">
        <v>-175000</v>
      </c>
      <c r="G133" s="15">
        <f t="shared" si="6"/>
        <v>125000</v>
      </c>
      <c r="H133" s="13">
        <v>124751</v>
      </c>
      <c r="I133" s="13">
        <f t="shared" si="7"/>
        <v>99.8008</v>
      </c>
    </row>
    <row r="134" spans="5:8" ht="12.75">
      <c r="E134" s="15"/>
      <c r="F134" s="15"/>
      <c r="G134" s="15"/>
      <c r="H134" s="13"/>
    </row>
    <row r="135" spans="3:8" ht="12.75">
      <c r="C135" s="22" t="s">
        <v>154</v>
      </c>
      <c r="E135" s="15"/>
      <c r="F135" s="15"/>
      <c r="G135" s="15"/>
      <c r="H135" s="13"/>
    </row>
    <row r="136" spans="1:9" ht="12.75">
      <c r="A136" s="24">
        <v>0</v>
      </c>
      <c r="B136">
        <v>3639</v>
      </c>
      <c r="C136" s="22" t="s">
        <v>235</v>
      </c>
      <c r="D136" s="13">
        <v>350000</v>
      </c>
      <c r="E136" s="15">
        <v>300000</v>
      </c>
      <c r="F136" s="15">
        <v>-2400</v>
      </c>
      <c r="G136" s="15">
        <f t="shared" si="6"/>
        <v>647600</v>
      </c>
      <c r="H136" s="13">
        <v>646816</v>
      </c>
      <c r="I136" s="13">
        <f>SUM(H136/G136)*100</f>
        <v>99.87893761581222</v>
      </c>
    </row>
    <row r="137" spans="3:9" ht="12.75">
      <c r="C137" s="22" t="s">
        <v>236</v>
      </c>
      <c r="D137" s="13">
        <v>1000000</v>
      </c>
      <c r="E137" s="15">
        <v>3600000</v>
      </c>
      <c r="F137" s="15">
        <v>-1110224</v>
      </c>
      <c r="G137" s="15">
        <f t="shared" si="6"/>
        <v>3489776</v>
      </c>
      <c r="H137" s="13">
        <v>3483816</v>
      </c>
      <c r="I137" s="13">
        <f t="shared" si="7"/>
        <v>99.82921539949842</v>
      </c>
    </row>
    <row r="138" spans="1:9" ht="12.75">
      <c r="A138" s="24">
        <v>36</v>
      </c>
      <c r="B138">
        <v>3639</v>
      </c>
      <c r="C138" s="22" t="s">
        <v>237</v>
      </c>
      <c r="D138" s="13">
        <v>110000</v>
      </c>
      <c r="E138" s="15"/>
      <c r="F138" s="15">
        <v>-53700</v>
      </c>
      <c r="G138" s="15">
        <f t="shared" si="6"/>
        <v>56300</v>
      </c>
      <c r="H138" s="13">
        <v>56216</v>
      </c>
      <c r="I138" s="13">
        <f t="shared" si="7"/>
        <v>99.85079928952044</v>
      </c>
    </row>
    <row r="139" spans="1:9" ht="12.75">
      <c r="A139" s="24">
        <v>35</v>
      </c>
      <c r="B139">
        <v>3639</v>
      </c>
      <c r="C139" s="22" t="s">
        <v>238</v>
      </c>
      <c r="D139" s="13">
        <v>81024</v>
      </c>
      <c r="E139" s="15">
        <v>416</v>
      </c>
      <c r="F139" s="15"/>
      <c r="G139" s="15">
        <f t="shared" si="6"/>
        <v>81440</v>
      </c>
      <c r="H139" s="13">
        <v>81440</v>
      </c>
      <c r="I139" s="13">
        <f t="shared" si="7"/>
        <v>100</v>
      </c>
    </row>
    <row r="140" spans="1:9" ht="12.75">
      <c r="A140" s="24">
        <v>63</v>
      </c>
      <c r="B140">
        <v>3639</v>
      </c>
      <c r="C140" s="22" t="s">
        <v>239</v>
      </c>
      <c r="D140" s="13">
        <v>400000</v>
      </c>
      <c r="E140" s="15">
        <v>600000</v>
      </c>
      <c r="F140" s="15">
        <v>-19176</v>
      </c>
      <c r="G140" s="15">
        <f t="shared" si="6"/>
        <v>980824</v>
      </c>
      <c r="H140" s="13">
        <v>949984</v>
      </c>
      <c r="I140" s="13">
        <f t="shared" si="7"/>
        <v>96.85570499906201</v>
      </c>
    </row>
    <row r="141" spans="1:11" ht="12.75">
      <c r="A141" s="24">
        <v>37</v>
      </c>
      <c r="B141">
        <v>3639</v>
      </c>
      <c r="C141" s="22" t="s">
        <v>240</v>
      </c>
      <c r="D141" s="13">
        <v>50000</v>
      </c>
      <c r="E141" s="15"/>
      <c r="F141" s="15">
        <v>-50000</v>
      </c>
      <c r="G141" s="15">
        <f t="shared" si="6"/>
        <v>0</v>
      </c>
      <c r="H141" s="13">
        <v>0</v>
      </c>
      <c r="K141"/>
    </row>
    <row r="142" spans="5:8" ht="12.75">
      <c r="E142" s="15"/>
      <c r="F142" s="15"/>
      <c r="G142" s="15"/>
      <c r="H142" s="13"/>
    </row>
    <row r="143" spans="3:9" ht="12.75">
      <c r="C143" s="23" t="s">
        <v>89</v>
      </c>
      <c r="D143" s="16">
        <f>SUM(D144:D149)</f>
        <v>7915500</v>
      </c>
      <c r="E143" s="16">
        <f>SUM(E144:E149)</f>
        <v>600000</v>
      </c>
      <c r="F143" s="16">
        <f>SUM(F144:F149)</f>
        <v>-16150</v>
      </c>
      <c r="G143" s="16">
        <f>SUM(G144:G149)</f>
        <v>8499350</v>
      </c>
      <c r="H143" s="16">
        <f>SUM(H144:H150)</f>
        <v>8498608.08</v>
      </c>
      <c r="I143" s="16">
        <f aca="true" t="shared" si="8" ref="I143:I149">SUM(H143/G143)*100</f>
        <v>99.99127086188943</v>
      </c>
    </row>
    <row r="144" spans="1:9" ht="12.75">
      <c r="A144" s="24">
        <v>193</v>
      </c>
      <c r="B144">
        <v>3721</v>
      </c>
      <c r="C144" s="22" t="s">
        <v>242</v>
      </c>
      <c r="D144" s="13">
        <v>250000</v>
      </c>
      <c r="E144" s="15"/>
      <c r="F144" s="15"/>
      <c r="G144" s="15">
        <f aca="true" t="shared" si="9" ref="G144:G149">SUM(D144:F144)</f>
        <v>250000</v>
      </c>
      <c r="H144" s="13">
        <v>249992.99</v>
      </c>
      <c r="I144" s="13">
        <f t="shared" si="8"/>
        <v>99.997196</v>
      </c>
    </row>
    <row r="145" spans="1:11" ht="12.75">
      <c r="A145" s="24">
        <v>192</v>
      </c>
      <c r="B145">
        <v>3722</v>
      </c>
      <c r="C145" s="22" t="s">
        <v>241</v>
      </c>
      <c r="D145" s="13">
        <v>3930500</v>
      </c>
      <c r="E145" s="15"/>
      <c r="F145" s="15">
        <v>43600</v>
      </c>
      <c r="G145" s="15">
        <f t="shared" si="9"/>
        <v>3974100</v>
      </c>
      <c r="H145" s="13">
        <v>3973599.81</v>
      </c>
      <c r="I145" s="13">
        <f t="shared" si="8"/>
        <v>99.98741375405751</v>
      </c>
      <c r="K145"/>
    </row>
    <row r="146" spans="1:9" ht="12.75">
      <c r="A146" s="24">
        <v>192</v>
      </c>
      <c r="B146">
        <v>3722</v>
      </c>
      <c r="C146" s="22" t="s">
        <v>243</v>
      </c>
      <c r="D146" s="13">
        <v>350000</v>
      </c>
      <c r="E146" s="15"/>
      <c r="F146" s="15"/>
      <c r="G146" s="15">
        <f t="shared" si="9"/>
        <v>350000</v>
      </c>
      <c r="H146" s="13">
        <v>349992</v>
      </c>
      <c r="I146" s="13">
        <f t="shared" si="8"/>
        <v>99.9977142857143</v>
      </c>
    </row>
    <row r="147" spans="1:9" ht="12.75">
      <c r="A147" s="24">
        <v>192</v>
      </c>
      <c r="B147">
        <v>3722</v>
      </c>
      <c r="C147" s="22" t="s">
        <v>244</v>
      </c>
      <c r="D147" s="13">
        <v>25000</v>
      </c>
      <c r="E147" s="15"/>
      <c r="F147" s="15">
        <v>-6550</v>
      </c>
      <c r="G147" s="15">
        <f t="shared" si="9"/>
        <v>18450</v>
      </c>
      <c r="H147" s="13">
        <v>18451.8</v>
      </c>
      <c r="I147" s="13">
        <f t="shared" si="8"/>
        <v>100.00975609756098</v>
      </c>
    </row>
    <row r="148" spans="1:9" ht="12.75">
      <c r="A148" s="24">
        <v>196</v>
      </c>
      <c r="B148">
        <v>3722</v>
      </c>
      <c r="C148" s="22" t="s">
        <v>245</v>
      </c>
      <c r="D148" s="13">
        <v>860000</v>
      </c>
      <c r="E148" s="15"/>
      <c r="F148" s="15"/>
      <c r="G148" s="15">
        <f>SUM(D148:F148)</f>
        <v>860000</v>
      </c>
      <c r="H148" s="15">
        <v>859998.2</v>
      </c>
      <c r="I148" s="13">
        <f>SUM(H148/G148)*100</f>
        <v>99.99979069767441</v>
      </c>
    </row>
    <row r="149" spans="1:9" ht="12.75">
      <c r="A149" s="24">
        <v>191</v>
      </c>
      <c r="B149">
        <v>3745</v>
      </c>
      <c r="C149" s="22" t="s">
        <v>246</v>
      </c>
      <c r="D149" s="13">
        <v>2500000</v>
      </c>
      <c r="E149" s="15">
        <v>600000</v>
      </c>
      <c r="F149" s="15">
        <v>-53200</v>
      </c>
      <c r="G149" s="15">
        <f t="shared" si="9"/>
        <v>3046800</v>
      </c>
      <c r="H149" s="15">
        <v>3046573.28</v>
      </c>
      <c r="I149" s="13">
        <f t="shared" si="8"/>
        <v>99.9925587501641</v>
      </c>
    </row>
    <row r="150" spans="5:8" ht="12.75">
      <c r="E150" s="15"/>
      <c r="F150" s="15"/>
      <c r="G150" s="15"/>
      <c r="H150" s="13"/>
    </row>
    <row r="151" spans="3:8" ht="12.75">
      <c r="C151" s="23" t="s">
        <v>90</v>
      </c>
      <c r="E151" s="15"/>
      <c r="F151" s="15"/>
      <c r="G151" s="15"/>
      <c r="H151" s="13"/>
    </row>
    <row r="152" spans="3:9" ht="12.75">
      <c r="C152" s="23" t="s">
        <v>91</v>
      </c>
      <c r="D152" s="16">
        <f>SUM(D154:D158)</f>
        <v>1111000</v>
      </c>
      <c r="E152" s="16">
        <f>SUM(E154:E161)</f>
        <v>2605421</v>
      </c>
      <c r="F152" s="16">
        <f>SUM(F154:F161)</f>
        <v>0</v>
      </c>
      <c r="G152" s="16">
        <f>SUM(G154:G161)</f>
        <v>3716421</v>
      </c>
      <c r="H152" s="16">
        <f>SUM(H154:H161)</f>
        <v>3716421</v>
      </c>
      <c r="I152" s="16">
        <f>SUM(H152/G152)*100</f>
        <v>100</v>
      </c>
    </row>
    <row r="153" spans="1:9" ht="12.75">
      <c r="A153" s="18" t="s">
        <v>153</v>
      </c>
      <c r="C153" s="23"/>
      <c r="D153" s="16"/>
      <c r="E153" s="16"/>
      <c r="F153" s="16"/>
      <c r="G153" s="16"/>
      <c r="H153" s="16"/>
      <c r="I153" s="16"/>
    </row>
    <row r="154" spans="1:9" ht="12.75">
      <c r="A154" s="24">
        <v>281</v>
      </c>
      <c r="B154">
        <v>4351</v>
      </c>
      <c r="C154" s="22" t="s">
        <v>155</v>
      </c>
      <c r="D154" s="13">
        <v>734000</v>
      </c>
      <c r="E154" s="15"/>
      <c r="F154" s="15"/>
      <c r="G154" s="15">
        <f aca="true" t="shared" si="10" ref="G154:G160">SUM(D154:F154)</f>
        <v>734000</v>
      </c>
      <c r="H154" s="13">
        <v>734000</v>
      </c>
      <c r="I154" s="13">
        <f aca="true" t="shared" si="11" ref="I154:I160">SUM(H154/G154)*100</f>
        <v>100</v>
      </c>
    </row>
    <row r="155" spans="3:9" ht="12.75">
      <c r="C155" s="22" t="s">
        <v>361</v>
      </c>
      <c r="E155" s="15">
        <v>333000</v>
      </c>
      <c r="F155" s="15"/>
      <c r="G155" s="15">
        <f t="shared" si="10"/>
        <v>333000</v>
      </c>
      <c r="H155" s="13">
        <v>333000</v>
      </c>
      <c r="I155" s="13">
        <f t="shared" si="11"/>
        <v>100</v>
      </c>
    </row>
    <row r="156" spans="3:9" ht="12.75">
      <c r="C156" s="22" t="s">
        <v>362</v>
      </c>
      <c r="E156" s="15">
        <v>47000</v>
      </c>
      <c r="F156" s="15"/>
      <c r="G156" s="15">
        <f t="shared" si="10"/>
        <v>47000</v>
      </c>
      <c r="H156" s="13">
        <v>47000</v>
      </c>
      <c r="I156" s="13">
        <f t="shared" si="11"/>
        <v>100</v>
      </c>
    </row>
    <row r="157" spans="3:9" ht="12.75">
      <c r="C157" s="22" t="s">
        <v>438</v>
      </c>
      <c r="E157" s="15">
        <v>215421</v>
      </c>
      <c r="F157" s="15"/>
      <c r="G157" s="15">
        <f>SUM(D157:F157)</f>
        <v>215421</v>
      </c>
      <c r="H157" s="13">
        <v>215421</v>
      </c>
      <c r="I157" s="13">
        <f t="shared" si="11"/>
        <v>100</v>
      </c>
    </row>
    <row r="158" spans="1:9" ht="12.75">
      <c r="A158" s="24">
        <v>282</v>
      </c>
      <c r="B158">
        <v>4350</v>
      </c>
      <c r="C158" s="22" t="s">
        <v>156</v>
      </c>
      <c r="D158" s="13">
        <v>377000</v>
      </c>
      <c r="E158" s="15"/>
      <c r="F158" s="15"/>
      <c r="G158" s="15">
        <f t="shared" si="10"/>
        <v>377000</v>
      </c>
      <c r="H158" s="13">
        <v>377000</v>
      </c>
      <c r="I158" s="13">
        <f t="shared" si="11"/>
        <v>100</v>
      </c>
    </row>
    <row r="159" spans="3:9" ht="12.75">
      <c r="C159" s="22" t="s">
        <v>361</v>
      </c>
      <c r="E159" s="15">
        <v>1764000</v>
      </c>
      <c r="F159" s="15"/>
      <c r="G159" s="15">
        <f t="shared" si="10"/>
        <v>1764000</v>
      </c>
      <c r="H159" s="13">
        <v>1764000</v>
      </c>
      <c r="I159" s="13">
        <f t="shared" si="11"/>
        <v>100</v>
      </c>
    </row>
    <row r="160" spans="3:9" ht="12.75">
      <c r="C160" s="22" t="s">
        <v>362</v>
      </c>
      <c r="E160" s="15">
        <v>246000</v>
      </c>
      <c r="F160" s="15"/>
      <c r="G160" s="15">
        <f t="shared" si="10"/>
        <v>246000</v>
      </c>
      <c r="H160" s="13">
        <v>246000</v>
      </c>
      <c r="I160" s="13">
        <f t="shared" si="11"/>
        <v>100</v>
      </c>
    </row>
    <row r="161" spans="5:8" ht="12.75">
      <c r="E161" s="15"/>
      <c r="F161" s="15"/>
      <c r="G161" s="15"/>
      <c r="H161" s="13"/>
    </row>
    <row r="162" spans="3:9" ht="12.75">
      <c r="C162" s="23" t="s">
        <v>247</v>
      </c>
      <c r="D162" s="16">
        <f>SUM(D163:D164)</f>
        <v>2000000</v>
      </c>
      <c r="E162" s="16">
        <f>SUM(E163:E164)</f>
        <v>-1000000</v>
      </c>
      <c r="F162" s="16">
        <f>SUM(F163:F164)</f>
        <v>-1000000</v>
      </c>
      <c r="G162" s="16">
        <f>SUM(G163:G164)</f>
        <v>0</v>
      </c>
      <c r="H162" s="16">
        <f>SUM(H163:H164)</f>
        <v>0</v>
      </c>
      <c r="I162" s="16"/>
    </row>
    <row r="163" spans="1:8" ht="12.75">
      <c r="A163" s="24">
        <v>179</v>
      </c>
      <c r="B163">
        <v>5311</v>
      </c>
      <c r="C163" s="22" t="s">
        <v>248</v>
      </c>
      <c r="D163" s="13">
        <v>2000000</v>
      </c>
      <c r="E163" s="15">
        <v>-1000000</v>
      </c>
      <c r="F163" s="15">
        <v>-1000000</v>
      </c>
      <c r="G163" s="15">
        <f>SUM(D163:F163)</f>
        <v>0</v>
      </c>
      <c r="H163" s="13">
        <v>0</v>
      </c>
    </row>
    <row r="164" spans="5:8" ht="12.75">
      <c r="E164" s="15"/>
      <c r="F164" s="15"/>
      <c r="G164" s="15"/>
      <c r="H164" s="13"/>
    </row>
    <row r="165" spans="3:9" ht="12.75">
      <c r="C165" s="23" t="s">
        <v>92</v>
      </c>
      <c r="D165" s="16">
        <f>SUM(D166:D166)</f>
        <v>350000</v>
      </c>
      <c r="E165" s="16">
        <f>SUM(E166:E166)</f>
        <v>30000</v>
      </c>
      <c r="F165" s="16">
        <f>SUM(F166:F166)</f>
        <v>-99660</v>
      </c>
      <c r="G165" s="16">
        <f>SUM(G166:G166)</f>
        <v>280340</v>
      </c>
      <c r="H165" s="16">
        <f>SUM(H166:H166)</f>
        <v>280174.52</v>
      </c>
      <c r="I165" s="16">
        <f>SUM(H165/G165)*100</f>
        <v>99.94097167724905</v>
      </c>
    </row>
    <row r="166" spans="1:9" ht="12.75">
      <c r="A166" s="24">
        <v>171</v>
      </c>
      <c r="B166">
        <v>5512</v>
      </c>
      <c r="C166" s="22" t="s">
        <v>93</v>
      </c>
      <c r="D166" s="13">
        <v>350000</v>
      </c>
      <c r="E166" s="15">
        <v>30000</v>
      </c>
      <c r="F166" s="15">
        <v>-99660</v>
      </c>
      <c r="G166" s="15">
        <f>SUM(D166:F166)</f>
        <v>280340</v>
      </c>
      <c r="H166" s="13">
        <v>280174.52</v>
      </c>
      <c r="I166" s="13">
        <f>SUM(H166/G166)*100</f>
        <v>99.94097167724905</v>
      </c>
    </row>
    <row r="167" spans="5:8" ht="12.75">
      <c r="E167" s="15"/>
      <c r="F167" s="15"/>
      <c r="G167" s="15"/>
      <c r="H167" s="13"/>
    </row>
    <row r="168" spans="3:9" ht="12.75">
      <c r="C168" s="23" t="s">
        <v>94</v>
      </c>
      <c r="D168" s="16">
        <f>SUM(D169:D177)</f>
        <v>17840000</v>
      </c>
      <c r="E168" s="16">
        <f>SUM(E169:E177)</f>
        <v>302401.6</v>
      </c>
      <c r="F168" s="16">
        <f>SUM(F169:F177)</f>
        <v>-285981</v>
      </c>
      <c r="G168" s="16">
        <f>SUM(G169:G177)</f>
        <v>17856420.6</v>
      </c>
      <c r="H168" s="16">
        <f>SUM(H169:H178)</f>
        <v>17837387.900000002</v>
      </c>
      <c r="I168" s="16">
        <f aca="true" t="shared" si="12" ref="I168:I175">SUM(H168/G168)*100</f>
        <v>99.89341256892213</v>
      </c>
    </row>
    <row r="169" spans="1:10" ht="12.75">
      <c r="A169" s="24">
        <v>175</v>
      </c>
      <c r="B169">
        <v>6112</v>
      </c>
      <c r="C169" s="22" t="s">
        <v>95</v>
      </c>
      <c r="D169" s="13">
        <v>1900000</v>
      </c>
      <c r="E169" s="15">
        <v>130000</v>
      </c>
      <c r="F169" s="15">
        <v>-38300</v>
      </c>
      <c r="G169" s="15">
        <f aca="true" t="shared" si="13" ref="G169:G177">SUM(D169:F169)</f>
        <v>1991700</v>
      </c>
      <c r="H169" s="13">
        <v>1991494</v>
      </c>
      <c r="I169" s="13">
        <f t="shared" si="12"/>
        <v>99.98965707686901</v>
      </c>
      <c r="J169"/>
    </row>
    <row r="170" spans="2:10" ht="12.75">
      <c r="B170">
        <v>6115</v>
      </c>
      <c r="C170" s="22" t="s">
        <v>398</v>
      </c>
      <c r="E170" s="15">
        <v>172401.6</v>
      </c>
      <c r="F170" s="15"/>
      <c r="G170" s="15">
        <f>SUM(D170:F170)</f>
        <v>172401.6</v>
      </c>
      <c r="H170" s="13">
        <v>172401.6</v>
      </c>
      <c r="I170" s="13">
        <f t="shared" si="12"/>
        <v>100</v>
      </c>
      <c r="J170"/>
    </row>
    <row r="171" spans="1:9" ht="12.75">
      <c r="A171" s="24">
        <v>175</v>
      </c>
      <c r="B171">
        <v>6171</v>
      </c>
      <c r="C171" s="22" t="s">
        <v>96</v>
      </c>
      <c r="D171" s="13">
        <v>13370000</v>
      </c>
      <c r="E171" s="15"/>
      <c r="F171" s="15">
        <v>-203590</v>
      </c>
      <c r="G171" s="15">
        <f t="shared" si="13"/>
        <v>13166410</v>
      </c>
      <c r="H171" s="13">
        <v>13148488.51</v>
      </c>
      <c r="I171" s="13">
        <f t="shared" si="12"/>
        <v>99.86388476433591</v>
      </c>
    </row>
    <row r="172" spans="1:10" ht="12.75">
      <c r="A172" s="24">
        <v>172</v>
      </c>
      <c r="B172">
        <v>6171</v>
      </c>
      <c r="C172" s="22" t="s">
        <v>249</v>
      </c>
      <c r="D172" s="13">
        <v>50000</v>
      </c>
      <c r="E172" s="15"/>
      <c r="F172" s="15">
        <v>609</v>
      </c>
      <c r="G172" s="15">
        <f t="shared" si="13"/>
        <v>50609</v>
      </c>
      <c r="H172" s="13">
        <v>50608.5</v>
      </c>
      <c r="I172" s="13">
        <f t="shared" si="12"/>
        <v>99.99901203343279</v>
      </c>
      <c r="J172"/>
    </row>
    <row r="173" spans="1:10" ht="12.75">
      <c r="A173" s="24">
        <v>107</v>
      </c>
      <c r="B173">
        <v>6171</v>
      </c>
      <c r="C173" s="22" t="s">
        <v>250</v>
      </c>
      <c r="D173" s="13">
        <v>330000</v>
      </c>
      <c r="E173" s="15"/>
      <c r="F173" s="15">
        <v>37600</v>
      </c>
      <c r="G173" s="15">
        <f t="shared" si="13"/>
        <v>367600</v>
      </c>
      <c r="H173" s="13">
        <v>367536.5</v>
      </c>
      <c r="I173" s="13">
        <f t="shared" si="12"/>
        <v>99.98272578890098</v>
      </c>
      <c r="J173"/>
    </row>
    <row r="174" spans="1:9" ht="12.75">
      <c r="A174" s="24">
        <v>173</v>
      </c>
      <c r="B174">
        <v>6171</v>
      </c>
      <c r="C174" s="22" t="s">
        <v>251</v>
      </c>
      <c r="D174" s="13">
        <v>1450000</v>
      </c>
      <c r="E174" s="15"/>
      <c r="F174" s="15">
        <v>-2400</v>
      </c>
      <c r="G174" s="15">
        <f t="shared" si="13"/>
        <v>1447600</v>
      </c>
      <c r="H174" s="13">
        <v>1447362.28</v>
      </c>
      <c r="I174" s="13">
        <f t="shared" si="12"/>
        <v>99.98357833655706</v>
      </c>
    </row>
    <row r="175" spans="1:10" ht="12.75">
      <c r="A175" s="24">
        <v>176</v>
      </c>
      <c r="B175">
        <v>6171</v>
      </c>
      <c r="C175" s="22" t="s">
        <v>252</v>
      </c>
      <c r="D175" s="13">
        <v>220000</v>
      </c>
      <c r="E175" s="15"/>
      <c r="F175" s="15">
        <v>-21900</v>
      </c>
      <c r="G175" s="15">
        <f t="shared" si="13"/>
        <v>198100</v>
      </c>
      <c r="H175" s="13">
        <v>197823</v>
      </c>
      <c r="I175" s="13">
        <f t="shared" si="12"/>
        <v>99.86017163048965</v>
      </c>
      <c r="J175"/>
    </row>
    <row r="176" spans="1:10" ht="12.75">
      <c r="A176" s="24">
        <v>177</v>
      </c>
      <c r="B176">
        <v>6171</v>
      </c>
      <c r="C176" s="22" t="s">
        <v>182</v>
      </c>
      <c r="D176" s="13">
        <v>270000</v>
      </c>
      <c r="E176" s="15"/>
      <c r="F176" s="15">
        <v>-32600</v>
      </c>
      <c r="G176" s="15">
        <f>SUM(D176:F176)</f>
        <v>237400</v>
      </c>
      <c r="H176" s="13">
        <v>237272.51</v>
      </c>
      <c r="I176" s="13">
        <f>SUM(H176/G176)*100</f>
        <v>99.94629738837406</v>
      </c>
      <c r="J176"/>
    </row>
    <row r="177" spans="1:10" ht="12.75">
      <c r="A177" s="24">
        <v>178</v>
      </c>
      <c r="B177">
        <v>6171</v>
      </c>
      <c r="C177" s="22" t="s">
        <v>118</v>
      </c>
      <c r="D177" s="13">
        <v>250000</v>
      </c>
      <c r="E177" s="15"/>
      <c r="F177" s="15">
        <v>-25400</v>
      </c>
      <c r="G177" s="15">
        <f t="shared" si="13"/>
        <v>224600</v>
      </c>
      <c r="H177" s="13">
        <v>224401</v>
      </c>
      <c r="I177" s="13">
        <f>SUM(H177/G177)*100</f>
        <v>99.91139804096171</v>
      </c>
      <c r="J177"/>
    </row>
    <row r="178" spans="5:8" ht="12.75">
      <c r="E178" s="15"/>
      <c r="F178" s="15"/>
      <c r="G178" s="15"/>
      <c r="H178" s="13"/>
    </row>
    <row r="179" spans="3:9" ht="12.75">
      <c r="C179" s="23" t="s">
        <v>97</v>
      </c>
      <c r="D179" s="16">
        <f>SUM(D181:D186)</f>
        <v>9515000</v>
      </c>
      <c r="E179" s="16">
        <f>SUM(E181:E186)</f>
        <v>552860</v>
      </c>
      <c r="F179" s="16">
        <f>SUM(F180:F186)</f>
        <v>-256100</v>
      </c>
      <c r="G179" s="16">
        <f>SUM(G180:G186)</f>
        <v>9811760</v>
      </c>
      <c r="H179" s="16">
        <f>SUM(H180:H187)</f>
        <v>9806457.2</v>
      </c>
      <c r="I179" s="16">
        <f>SUM(H179/G179)*100</f>
        <v>99.94595465033795</v>
      </c>
    </row>
    <row r="180" spans="3:8" ht="12.75">
      <c r="C180" s="22" t="s">
        <v>253</v>
      </c>
      <c r="E180" s="15"/>
      <c r="F180" s="15"/>
      <c r="G180" s="15"/>
      <c r="H180" s="13"/>
    </row>
    <row r="181" spans="1:11" ht="12.75">
      <c r="A181" s="24">
        <v>0</v>
      </c>
      <c r="B181">
        <v>6310</v>
      </c>
      <c r="C181" s="22" t="s">
        <v>254</v>
      </c>
      <c r="D181" s="13">
        <v>100000</v>
      </c>
      <c r="E181" s="15"/>
      <c r="F181" s="15">
        <v>-40000</v>
      </c>
      <c r="G181" s="15">
        <f>SUM(D181:F181)</f>
        <v>60000</v>
      </c>
      <c r="H181" s="13">
        <v>58339.2</v>
      </c>
      <c r="I181" s="13">
        <f>SUM(H181/G181)*100</f>
        <v>97.232</v>
      </c>
      <c r="K181"/>
    </row>
    <row r="182" spans="1:10" ht="12.75">
      <c r="A182" s="24">
        <v>0</v>
      </c>
      <c r="B182">
        <v>6320</v>
      </c>
      <c r="C182" s="22" t="s">
        <v>255</v>
      </c>
      <c r="D182" s="13">
        <v>400000</v>
      </c>
      <c r="E182" s="15"/>
      <c r="F182" s="15">
        <v>-70000</v>
      </c>
      <c r="G182" s="15">
        <f>SUM(D182:F182)</f>
        <v>330000</v>
      </c>
      <c r="H182" s="13">
        <v>326692</v>
      </c>
      <c r="I182" s="13">
        <f>SUM(H182/G182)*100</f>
        <v>98.99757575757576</v>
      </c>
      <c r="J182"/>
    </row>
    <row r="183" spans="1:10" ht="12.75">
      <c r="A183" s="24">
        <v>0</v>
      </c>
      <c r="B183">
        <v>6399</v>
      </c>
      <c r="C183" s="22" t="s">
        <v>256</v>
      </c>
      <c r="D183" s="13">
        <v>15000</v>
      </c>
      <c r="E183" s="15"/>
      <c r="F183" s="15">
        <v>-3000</v>
      </c>
      <c r="G183" s="15">
        <f>SUM(D183:F183)</f>
        <v>12000</v>
      </c>
      <c r="H183" s="13">
        <v>11957</v>
      </c>
      <c r="I183" s="13">
        <f>SUM(H183/G183)*100</f>
        <v>99.64166666666667</v>
      </c>
      <c r="J183"/>
    </row>
    <row r="184" spans="3:10" ht="13.5" customHeight="1">
      <c r="C184" s="22" t="s">
        <v>257</v>
      </c>
      <c r="D184" s="13">
        <v>6000000</v>
      </c>
      <c r="E184" s="15">
        <v>552860</v>
      </c>
      <c r="F184" s="15"/>
      <c r="G184" s="15">
        <f>SUM(D184:F184)</f>
        <v>6552860</v>
      </c>
      <c r="H184" s="13">
        <v>6552860</v>
      </c>
      <c r="I184" s="13">
        <f>SUM(H184/G184)*100</f>
        <v>100</v>
      </c>
      <c r="J184"/>
    </row>
    <row r="185" spans="1:10" ht="13.5" customHeight="1">
      <c r="A185" s="24">
        <v>343</v>
      </c>
      <c r="B185">
        <v>6399</v>
      </c>
      <c r="C185" s="22" t="s">
        <v>258</v>
      </c>
      <c r="D185" s="13">
        <v>3000000</v>
      </c>
      <c r="E185" s="15"/>
      <c r="F185" s="15">
        <v>-143100</v>
      </c>
      <c r="G185" s="15">
        <f>SUM(D185:F185)</f>
        <v>2856900</v>
      </c>
      <c r="H185" s="13">
        <v>2856609</v>
      </c>
      <c r="I185" s="13">
        <f>SUM(H185/G185)*100</f>
        <v>99.98981413420141</v>
      </c>
      <c r="J185"/>
    </row>
    <row r="186" spans="1:11" ht="13.5" customHeight="1">
      <c r="A186" s="24">
        <v>99</v>
      </c>
      <c r="B186">
        <v>6399</v>
      </c>
      <c r="C186" s="22" t="s">
        <v>259</v>
      </c>
      <c r="E186" s="15"/>
      <c r="F186" s="15"/>
      <c r="G186" s="15"/>
      <c r="H186" s="13">
        <v>0</v>
      </c>
      <c r="K186"/>
    </row>
    <row r="187" spans="5:8" ht="12.75">
      <c r="E187" s="15"/>
      <c r="F187" s="15"/>
      <c r="G187" s="15"/>
      <c r="H187" s="13"/>
    </row>
    <row r="188" spans="1:9" s="14" customFormat="1" ht="12.75">
      <c r="A188" s="93"/>
      <c r="C188" s="23" t="s">
        <v>98</v>
      </c>
      <c r="D188" s="16">
        <f>SUM(D193:D196)</f>
        <v>570000</v>
      </c>
      <c r="E188" s="16">
        <f>SUM(E189:E193)</f>
        <v>391895.46</v>
      </c>
      <c r="F188" s="16">
        <f>SUM(F189:F193)</f>
        <v>-227000</v>
      </c>
      <c r="G188" s="16">
        <f>SUM(G189:G193)</f>
        <v>734895.46</v>
      </c>
      <c r="H188" s="16">
        <f>SUM(H189:H193)</f>
        <v>732182.46</v>
      </c>
      <c r="I188" s="16">
        <f>SUM(H188/G188)*100</f>
        <v>99.63083184647786</v>
      </c>
    </row>
    <row r="189" spans="1:9" s="14" customFormat="1" ht="12.75">
      <c r="A189" s="93"/>
      <c r="C189" s="22" t="s">
        <v>302</v>
      </c>
      <c r="D189" s="16"/>
      <c r="E189" s="16"/>
      <c r="F189" s="16"/>
      <c r="G189" s="16"/>
      <c r="H189" s="16"/>
      <c r="I189" s="16"/>
    </row>
    <row r="190" spans="1:9" s="14" customFormat="1" ht="12.75">
      <c r="A190" s="114" t="s">
        <v>301</v>
      </c>
      <c r="B190" s="18">
        <v>6402</v>
      </c>
      <c r="C190" s="22" t="s">
        <v>303</v>
      </c>
      <c r="D190" s="16"/>
      <c r="E190" s="13">
        <v>12915.46</v>
      </c>
      <c r="F190" s="19"/>
      <c r="G190" s="19">
        <f>SUM(D190:F190)</f>
        <v>12915.46</v>
      </c>
      <c r="H190" s="19">
        <v>12915.46</v>
      </c>
      <c r="I190" s="95">
        <f>SUM(H190/G190)*100</f>
        <v>100</v>
      </c>
    </row>
    <row r="191" spans="1:9" s="14" customFormat="1" ht="12.75">
      <c r="A191" s="114"/>
      <c r="B191" s="18">
        <v>6402</v>
      </c>
      <c r="C191" s="124" t="s">
        <v>411</v>
      </c>
      <c r="D191" s="16"/>
      <c r="E191" s="13">
        <v>378980</v>
      </c>
      <c r="F191" s="19"/>
      <c r="G191" s="19">
        <f>SUM(D191:F191)</f>
        <v>378980</v>
      </c>
      <c r="H191" s="19">
        <v>378980</v>
      </c>
      <c r="I191" s="95">
        <f>SUM(H191/G191)*100</f>
        <v>100</v>
      </c>
    </row>
    <row r="192" spans="1:9" s="14" customFormat="1" ht="12.75">
      <c r="A192" s="93"/>
      <c r="C192" s="23"/>
      <c r="D192" s="16"/>
      <c r="E192" s="16"/>
      <c r="F192" s="16"/>
      <c r="G192" s="16"/>
      <c r="H192" s="16"/>
      <c r="I192" s="16"/>
    </row>
    <row r="193" spans="1:9" s="94" customFormat="1" ht="12.75">
      <c r="A193" s="24">
        <v>0</v>
      </c>
      <c r="B193" s="94">
        <v>6409</v>
      </c>
      <c r="C193" s="22" t="s">
        <v>157</v>
      </c>
      <c r="D193" s="95">
        <v>570000</v>
      </c>
      <c r="E193" s="95"/>
      <c r="F193" s="95">
        <v>-227000</v>
      </c>
      <c r="G193" s="95">
        <f>SUM(D193:F193)</f>
        <v>343000</v>
      </c>
      <c r="H193" s="95">
        <f>SUM(H195:H203)</f>
        <v>340287</v>
      </c>
      <c r="I193" s="95">
        <f>SUM(H193/G193)*100</f>
        <v>99.20903790087463</v>
      </c>
    </row>
    <row r="194" spans="3:8" ht="12.75">
      <c r="C194" s="22" t="s">
        <v>107</v>
      </c>
      <c r="E194" s="15"/>
      <c r="F194" s="15"/>
      <c r="G194" s="15"/>
      <c r="H194" s="13"/>
    </row>
    <row r="195" spans="3:8" ht="12.75">
      <c r="C195" s="22" t="s">
        <v>210</v>
      </c>
      <c r="E195" s="15"/>
      <c r="F195" s="15"/>
      <c r="G195" s="15"/>
      <c r="H195" s="13">
        <v>40000</v>
      </c>
    </row>
    <row r="196" spans="3:8" ht="12.75">
      <c r="C196" s="22" t="s">
        <v>260</v>
      </c>
      <c r="E196" s="15"/>
      <c r="F196" s="15"/>
      <c r="G196" s="15"/>
      <c r="H196" s="13">
        <v>97287</v>
      </c>
    </row>
    <row r="197" spans="3:8" ht="12.75">
      <c r="C197" s="22" t="s">
        <v>261</v>
      </c>
      <c r="E197" s="15"/>
      <c r="F197" s="15"/>
      <c r="G197" s="15"/>
      <c r="H197" s="13"/>
    </row>
    <row r="198" spans="3:8" ht="12.75">
      <c r="C198" s="22" t="s">
        <v>363</v>
      </c>
      <c r="E198" s="15"/>
      <c r="F198" s="15"/>
      <c r="G198" s="15"/>
      <c r="H198" s="13">
        <v>10000</v>
      </c>
    </row>
    <row r="199" spans="3:8" ht="12.75">
      <c r="C199" s="22" t="s">
        <v>364</v>
      </c>
      <c r="E199" s="15"/>
      <c r="F199" s="15"/>
      <c r="G199" s="15"/>
      <c r="H199" s="13">
        <v>23000</v>
      </c>
    </row>
    <row r="200" spans="3:8" ht="12.75">
      <c r="C200" s="22" t="s">
        <v>410</v>
      </c>
      <c r="E200" s="15"/>
      <c r="F200" s="15"/>
      <c r="G200" s="15"/>
      <c r="H200" s="13">
        <v>140000</v>
      </c>
    </row>
    <row r="201" spans="3:8" ht="12.75">
      <c r="C201" s="22" t="s">
        <v>413</v>
      </c>
      <c r="E201" s="15"/>
      <c r="F201" s="15"/>
      <c r="G201" s="15"/>
      <c r="H201" s="13">
        <v>20000</v>
      </c>
    </row>
    <row r="202" spans="3:8" ht="12.75">
      <c r="C202" s="22" t="s">
        <v>441</v>
      </c>
      <c r="E202" s="15"/>
      <c r="F202" s="15"/>
      <c r="G202" s="15"/>
      <c r="H202" s="13">
        <v>10000</v>
      </c>
    </row>
    <row r="203" spans="5:9" ht="12.75">
      <c r="E203" s="15"/>
      <c r="F203" s="15"/>
      <c r="G203" s="16"/>
      <c r="H203" s="13"/>
      <c r="I203" s="16"/>
    </row>
    <row r="204" spans="1:9" ht="12.75">
      <c r="A204" s="24">
        <v>59</v>
      </c>
      <c r="B204">
        <v>6409</v>
      </c>
      <c r="C204" s="22" t="s">
        <v>139</v>
      </c>
      <c r="D204" s="13">
        <v>0</v>
      </c>
      <c r="E204" s="15">
        <v>140675.09</v>
      </c>
      <c r="F204" s="15">
        <v>-140675.09</v>
      </c>
      <c r="G204" s="16">
        <f>SUM(D204:F204)</f>
        <v>0</v>
      </c>
      <c r="H204" s="120"/>
      <c r="I204" s="120"/>
    </row>
    <row r="205" spans="5:9" ht="12.75">
      <c r="E205" s="15"/>
      <c r="F205" s="15"/>
      <c r="G205" s="15"/>
      <c r="H205" s="13"/>
      <c r="I205" s="16"/>
    </row>
    <row r="206" spans="3:9" ht="12.75">
      <c r="C206" s="23" t="s">
        <v>158</v>
      </c>
      <c r="D206" s="16">
        <f>SUM(D207:D213)</f>
        <v>425000</v>
      </c>
      <c r="E206" s="16">
        <f>SUM(E207:E212)</f>
        <v>0</v>
      </c>
      <c r="F206" s="16">
        <f>SUM(F207:F212)</f>
        <v>-203200</v>
      </c>
      <c r="G206" s="16">
        <f>SUM(G207:G212)</f>
        <v>221800</v>
      </c>
      <c r="H206" s="16">
        <f>SUM(H207:H213)</f>
        <v>221074.51</v>
      </c>
      <c r="I206" s="16">
        <f aca="true" t="shared" si="14" ref="I206:I212">SUM(H206/G206)*100</f>
        <v>99.67290802524798</v>
      </c>
    </row>
    <row r="207" spans="1:9" ht="12.75">
      <c r="A207" s="24">
        <v>1114</v>
      </c>
      <c r="B207">
        <v>2219</v>
      </c>
      <c r="C207" s="22" t="s">
        <v>414</v>
      </c>
      <c r="D207" s="13">
        <v>45000</v>
      </c>
      <c r="E207" s="15"/>
      <c r="F207" s="15">
        <v>-36300</v>
      </c>
      <c r="G207" s="15">
        <f aca="true" t="shared" si="15" ref="G207:G212">SUM(D207:F207)</f>
        <v>8700</v>
      </c>
      <c r="H207" s="13">
        <v>8655.21</v>
      </c>
      <c r="I207" s="13">
        <f t="shared" si="14"/>
        <v>99.4851724137931</v>
      </c>
    </row>
    <row r="208" spans="1:9" ht="12.75">
      <c r="A208" s="24">
        <v>1225</v>
      </c>
      <c r="B208">
        <v>3111</v>
      </c>
      <c r="C208" s="22" t="s">
        <v>415</v>
      </c>
      <c r="D208" s="13">
        <v>25000</v>
      </c>
      <c r="E208" s="15"/>
      <c r="F208" s="15">
        <v>-10700</v>
      </c>
      <c r="G208" s="15">
        <f t="shared" si="15"/>
        <v>14300</v>
      </c>
      <c r="H208" s="13">
        <v>14226.6</v>
      </c>
      <c r="I208" s="13">
        <f t="shared" si="14"/>
        <v>99.4867132867133</v>
      </c>
    </row>
    <row r="209" spans="1:11" ht="12.75">
      <c r="A209" s="24">
        <v>21144</v>
      </c>
      <c r="B209">
        <v>2221</v>
      </c>
      <c r="C209" s="22" t="s">
        <v>416</v>
      </c>
      <c r="D209" s="13">
        <v>90000</v>
      </c>
      <c r="E209" s="15"/>
      <c r="F209" s="15">
        <v>-37000</v>
      </c>
      <c r="G209" s="15">
        <f t="shared" si="15"/>
        <v>53000</v>
      </c>
      <c r="H209" s="13">
        <v>52721.3</v>
      </c>
      <c r="I209" s="13">
        <f t="shared" si="14"/>
        <v>99.47415094339624</v>
      </c>
      <c r="K209"/>
    </row>
    <row r="210" spans="1:11" ht="12.75">
      <c r="A210" s="24">
        <v>0</v>
      </c>
      <c r="B210">
        <v>3639</v>
      </c>
      <c r="C210" s="22" t="s">
        <v>417</v>
      </c>
      <c r="D210" s="13">
        <v>55000</v>
      </c>
      <c r="E210" s="15"/>
      <c r="F210" s="15">
        <v>-15000</v>
      </c>
      <c r="G210" s="15">
        <f t="shared" si="15"/>
        <v>40000</v>
      </c>
      <c r="H210" s="13">
        <v>39762.65</v>
      </c>
      <c r="I210" s="13">
        <f t="shared" si="14"/>
        <v>99.406625</v>
      </c>
      <c r="K210"/>
    </row>
    <row r="211" spans="1:11" ht="12.75">
      <c r="A211" s="24">
        <v>201424</v>
      </c>
      <c r="B211">
        <v>3639</v>
      </c>
      <c r="C211" s="22" t="s">
        <v>418</v>
      </c>
      <c r="D211" s="13">
        <v>90000</v>
      </c>
      <c r="E211" s="15"/>
      <c r="F211" s="15">
        <v>-26700</v>
      </c>
      <c r="G211" s="15">
        <f t="shared" si="15"/>
        <v>63300</v>
      </c>
      <c r="H211" s="13">
        <v>63246.09</v>
      </c>
      <c r="I211" s="13">
        <f t="shared" si="14"/>
        <v>99.91483412322275</v>
      </c>
      <c r="K211"/>
    </row>
    <row r="212" spans="1:11" ht="12.75">
      <c r="A212" s="116">
        <v>2201518</v>
      </c>
      <c r="B212">
        <v>3613</v>
      </c>
      <c r="C212" s="22" t="s">
        <v>419</v>
      </c>
      <c r="D212" s="13">
        <v>120000</v>
      </c>
      <c r="E212" s="15"/>
      <c r="F212" s="15">
        <v>-77500</v>
      </c>
      <c r="G212" s="15">
        <f t="shared" si="15"/>
        <v>42500</v>
      </c>
      <c r="H212" s="13">
        <v>42462.66</v>
      </c>
      <c r="I212" s="13">
        <f t="shared" si="14"/>
        <v>99.9121411764706</v>
      </c>
      <c r="K212"/>
    </row>
    <row r="213" spans="5:11" ht="12.75">
      <c r="E213" s="15"/>
      <c r="F213" s="15"/>
      <c r="G213" s="15"/>
      <c r="H213" s="13"/>
      <c r="K213"/>
    </row>
    <row r="214" spans="4:8" ht="12.75">
      <c r="D214" s="15"/>
      <c r="E214" s="15"/>
      <c r="F214" s="15"/>
      <c r="G214" s="15"/>
      <c r="H214" s="13"/>
    </row>
    <row r="215" spans="1:9" ht="12.75">
      <c r="A215" s="70"/>
      <c r="B215" s="71"/>
      <c r="C215" s="103" t="s">
        <v>99</v>
      </c>
      <c r="D215" s="72">
        <f>D217+D229+D249+D265+D276+D288</f>
        <v>45219662</v>
      </c>
      <c r="E215" s="72">
        <f>E217+E229+E249+E265+E276+E288</f>
        <v>23739400</v>
      </c>
      <c r="F215" s="72">
        <f>F217+F229+F249+F265+F276+F288</f>
        <v>-28288426.52</v>
      </c>
      <c r="G215" s="72">
        <f>G217+G229+G249+G265+G276+G288</f>
        <v>40670635.48</v>
      </c>
      <c r="H215" s="72">
        <f>H217+H229+H249+H265+H276+H288</f>
        <v>40619144.489999995</v>
      </c>
      <c r="I215" s="72">
        <f>SUM(H215/G215)*100</f>
        <v>99.87339516731839</v>
      </c>
    </row>
    <row r="216" spans="1:9" ht="12.75">
      <c r="A216" s="96"/>
      <c r="B216" s="97"/>
      <c r="C216" s="98"/>
      <c r="D216" s="99"/>
      <c r="E216" s="99"/>
      <c r="F216" s="99"/>
      <c r="G216" s="99"/>
      <c r="H216" s="99"/>
      <c r="I216" s="99"/>
    </row>
    <row r="217" spans="1:9" ht="12.75">
      <c r="A217" s="100"/>
      <c r="C217" s="104" t="s">
        <v>262</v>
      </c>
      <c r="D217" s="110">
        <f>SUM(D218:D228)</f>
        <v>2131662</v>
      </c>
      <c r="E217" s="99">
        <f>SUM(E218:E228)</f>
        <v>0</v>
      </c>
      <c r="F217" s="99">
        <f>SUM(F218:F227)</f>
        <v>-1582529.55</v>
      </c>
      <c r="G217" s="99">
        <f>SUM(D217:F217)</f>
        <v>549132.45</v>
      </c>
      <c r="H217" s="99">
        <f>SUM(H218:H228)</f>
        <v>549131.13</v>
      </c>
      <c r="I217" s="16">
        <f aca="true" t="shared" si="16" ref="I217:I227">SUM(H217/G217)*100</f>
        <v>99.99975962083465</v>
      </c>
    </row>
    <row r="218" spans="1:8" ht="12.75">
      <c r="A218" s="100" t="s">
        <v>263</v>
      </c>
      <c r="B218" s="101"/>
      <c r="C218" s="18"/>
      <c r="D218" s="20"/>
      <c r="E218" s="99"/>
      <c r="F218" s="99"/>
      <c r="G218" s="99"/>
      <c r="H218" s="99"/>
    </row>
    <row r="219" spans="1:9" ht="12.75">
      <c r="A219" s="100">
        <v>301</v>
      </c>
      <c r="B219" s="102"/>
      <c r="C219" s="18" t="s">
        <v>264</v>
      </c>
      <c r="D219" s="20">
        <v>264698</v>
      </c>
      <c r="E219" s="99"/>
      <c r="F219" s="126">
        <v>-8464</v>
      </c>
      <c r="G219" s="106">
        <f>SUM(D219:F219)</f>
        <v>256234</v>
      </c>
      <c r="H219" s="106">
        <v>256233.68</v>
      </c>
      <c r="I219" s="13">
        <f t="shared" si="16"/>
        <v>99.99987511415347</v>
      </c>
    </row>
    <row r="220" spans="1:9" ht="12.75">
      <c r="A220" s="100">
        <v>302</v>
      </c>
      <c r="B220" s="102"/>
      <c r="C220" s="18" t="s">
        <v>265</v>
      </c>
      <c r="D220" s="20">
        <v>430838</v>
      </c>
      <c r="E220" s="99"/>
      <c r="F220" s="126">
        <v>-367828</v>
      </c>
      <c r="G220" s="106">
        <f aca="true" t="shared" si="17" ref="G220:G227">SUM(D220:F220)</f>
        <v>63010</v>
      </c>
      <c r="H220" s="106">
        <v>63009.86</v>
      </c>
      <c r="I220" s="13">
        <f t="shared" si="16"/>
        <v>99.99977781304555</v>
      </c>
    </row>
    <row r="221" spans="1:9" ht="12.75">
      <c r="A221" s="100">
        <v>303</v>
      </c>
      <c r="B221" s="102"/>
      <c r="C221" s="18" t="s">
        <v>266</v>
      </c>
      <c r="D221" s="20">
        <v>205563</v>
      </c>
      <c r="E221" s="99"/>
      <c r="F221" s="126">
        <v>-100313</v>
      </c>
      <c r="G221" s="106">
        <f t="shared" si="17"/>
        <v>105250</v>
      </c>
      <c r="H221" s="106">
        <v>105250</v>
      </c>
      <c r="I221" s="13">
        <f t="shared" si="16"/>
        <v>100</v>
      </c>
    </row>
    <row r="222" spans="1:9" ht="12.75">
      <c r="A222" s="100">
        <v>309</v>
      </c>
      <c r="B222" s="102"/>
      <c r="C222" s="18" t="s">
        <v>267</v>
      </c>
      <c r="D222" s="20">
        <v>509684</v>
      </c>
      <c r="E222" s="99"/>
      <c r="F222" s="126">
        <v>-493097.55</v>
      </c>
      <c r="G222" s="106">
        <f t="shared" si="17"/>
        <v>16586.45000000001</v>
      </c>
      <c r="H222" s="106">
        <v>16586.09</v>
      </c>
      <c r="I222" s="13">
        <f t="shared" si="16"/>
        <v>99.99782955364161</v>
      </c>
    </row>
    <row r="223" spans="1:9" ht="12.75">
      <c r="A223" s="100">
        <v>310</v>
      </c>
      <c r="B223" s="102"/>
      <c r="C223" s="18" t="s">
        <v>268</v>
      </c>
      <c r="D223" s="20">
        <v>109821</v>
      </c>
      <c r="E223" s="99"/>
      <c r="F223" s="126">
        <v>-66787</v>
      </c>
      <c r="G223" s="106">
        <f t="shared" si="17"/>
        <v>43034</v>
      </c>
      <c r="H223" s="106">
        <v>43034</v>
      </c>
      <c r="I223" s="13">
        <f t="shared" si="16"/>
        <v>100</v>
      </c>
    </row>
    <row r="224" spans="1:9" ht="12.75">
      <c r="A224" s="100">
        <v>311</v>
      </c>
      <c r="B224" s="102"/>
      <c r="C224" s="18" t="s">
        <v>269</v>
      </c>
      <c r="D224" s="20">
        <v>166140</v>
      </c>
      <c r="E224" s="99"/>
      <c r="F224" s="126">
        <v>-162908</v>
      </c>
      <c r="G224" s="106">
        <f t="shared" si="17"/>
        <v>3232</v>
      </c>
      <c r="H224" s="106">
        <v>3232</v>
      </c>
      <c r="I224" s="13">
        <f t="shared" si="16"/>
        <v>100</v>
      </c>
    </row>
    <row r="225" spans="1:9" ht="12.75">
      <c r="A225" s="100">
        <v>312</v>
      </c>
      <c r="B225" s="102"/>
      <c r="C225" s="18" t="s">
        <v>270</v>
      </c>
      <c r="D225" s="20">
        <v>278778</v>
      </c>
      <c r="E225" s="99"/>
      <c r="F225" s="126">
        <v>-220991</v>
      </c>
      <c r="G225" s="106">
        <f t="shared" si="17"/>
        <v>57787</v>
      </c>
      <c r="H225" s="106">
        <v>57786.5</v>
      </c>
      <c r="I225" s="13">
        <f t="shared" si="16"/>
        <v>99.99913475349128</v>
      </c>
    </row>
    <row r="226" spans="1:9" ht="12.75">
      <c r="A226" s="100">
        <v>313</v>
      </c>
      <c r="B226" s="102"/>
      <c r="C226" s="18" t="s">
        <v>271</v>
      </c>
      <c r="D226" s="20">
        <v>47871</v>
      </c>
      <c r="E226" s="99"/>
      <c r="F226" s="126">
        <v>-44371</v>
      </c>
      <c r="G226" s="106">
        <f t="shared" si="17"/>
        <v>3500</v>
      </c>
      <c r="H226" s="106">
        <v>3500</v>
      </c>
      <c r="I226" s="13">
        <f t="shared" si="16"/>
        <v>100</v>
      </c>
    </row>
    <row r="227" spans="1:9" ht="12.75">
      <c r="A227" s="100">
        <v>318</v>
      </c>
      <c r="B227" s="102"/>
      <c r="C227" s="18" t="s">
        <v>272</v>
      </c>
      <c r="D227" s="20">
        <v>118269</v>
      </c>
      <c r="E227" s="99"/>
      <c r="F227" s="126">
        <v>-117770</v>
      </c>
      <c r="G227" s="106">
        <f t="shared" si="17"/>
        <v>499</v>
      </c>
      <c r="H227" s="106">
        <v>499</v>
      </c>
      <c r="I227" s="13">
        <f t="shared" si="16"/>
        <v>100</v>
      </c>
    </row>
    <row r="228" spans="1:9" ht="12.75">
      <c r="A228" s="96"/>
      <c r="B228" s="97"/>
      <c r="C228" s="98"/>
      <c r="D228" s="99"/>
      <c r="E228" s="99"/>
      <c r="F228" s="99"/>
      <c r="G228" s="99"/>
      <c r="H228" s="99"/>
      <c r="I228" s="99"/>
    </row>
    <row r="229" spans="3:9" ht="12.75">
      <c r="C229" s="23" t="s">
        <v>125</v>
      </c>
      <c r="D229" s="16">
        <f>D230+D242+D243+D245+D246+D247</f>
        <v>17618000</v>
      </c>
      <c r="E229" s="16">
        <f>E230+E242+E243+E245+E246+E247</f>
        <v>3700000</v>
      </c>
      <c r="F229" s="16">
        <f>F230+F242+F243+F245+F246+F247</f>
        <v>-9717380</v>
      </c>
      <c r="G229" s="16">
        <f>G230+G242+G243+G245+G246+G247</f>
        <v>11600620</v>
      </c>
      <c r="H229" s="16">
        <f>H230+H242+H243+H245+H246+H247</f>
        <v>11550659.469999999</v>
      </c>
      <c r="I229" s="16">
        <f>SUM(H229/G229)*100</f>
        <v>99.56932879449546</v>
      </c>
    </row>
    <row r="230" spans="1:9" ht="12.75">
      <c r="A230" s="24">
        <v>24</v>
      </c>
      <c r="B230">
        <v>2310</v>
      </c>
      <c r="C230" s="22" t="s">
        <v>119</v>
      </c>
      <c r="D230" s="20">
        <f>SUM(D232:D240)</f>
        <v>14000000</v>
      </c>
      <c r="E230" s="19">
        <f>SUM(E232:E240)</f>
        <v>0</v>
      </c>
      <c r="F230" s="19">
        <v>-6900000</v>
      </c>
      <c r="G230" s="15">
        <f>SUM(D230:F230)</f>
        <v>7100000</v>
      </c>
      <c r="H230" s="19">
        <f>SUM(H231:H240)</f>
        <v>7051129</v>
      </c>
      <c r="I230" s="13">
        <f>SUM(H230/G230)*100</f>
        <v>99.31167605633803</v>
      </c>
    </row>
    <row r="231" spans="2:11" ht="12.75">
      <c r="B231">
        <v>2321</v>
      </c>
      <c r="C231" s="22" t="s">
        <v>120</v>
      </c>
      <c r="D231" s="20"/>
      <c r="E231" s="15"/>
      <c r="F231" s="15"/>
      <c r="G231" s="15"/>
      <c r="H231" s="15"/>
      <c r="K231"/>
    </row>
    <row r="232" spans="3:11" ht="12.75">
      <c r="C232" s="24" t="s">
        <v>273</v>
      </c>
      <c r="D232" s="20">
        <v>100000</v>
      </c>
      <c r="E232" s="15"/>
      <c r="F232" s="15"/>
      <c r="G232" s="15">
        <f aca="true" t="shared" si="18" ref="G232:G240">SUM(D232:F232)</f>
        <v>100000</v>
      </c>
      <c r="H232" s="13">
        <v>90000</v>
      </c>
      <c r="I232" s="13">
        <f aca="true" t="shared" si="19" ref="I232:I240">SUM(H232/G232)*100</f>
        <v>90</v>
      </c>
      <c r="K232"/>
    </row>
    <row r="233" spans="3:11" ht="12.75">
      <c r="C233" s="24" t="s">
        <v>433</v>
      </c>
      <c r="D233" s="20"/>
      <c r="E233" s="15"/>
      <c r="F233" s="15"/>
      <c r="G233" s="15"/>
      <c r="H233" s="13">
        <v>195000</v>
      </c>
      <c r="K233"/>
    </row>
    <row r="234" spans="3:11" ht="12.75">
      <c r="C234" s="24" t="s">
        <v>121</v>
      </c>
      <c r="D234" s="20">
        <v>1500000</v>
      </c>
      <c r="E234" s="15"/>
      <c r="F234" s="15"/>
      <c r="G234" s="15">
        <f t="shared" si="18"/>
        <v>1500000</v>
      </c>
      <c r="H234" s="13">
        <v>1551759</v>
      </c>
      <c r="I234" s="13">
        <f t="shared" si="19"/>
        <v>103.4506</v>
      </c>
      <c r="K234"/>
    </row>
    <row r="235" spans="3:11" ht="12.75">
      <c r="C235" s="24" t="s">
        <v>274</v>
      </c>
      <c r="D235" s="20">
        <v>900000</v>
      </c>
      <c r="E235" s="15"/>
      <c r="F235" s="15"/>
      <c r="G235" s="15">
        <f t="shared" si="18"/>
        <v>900000</v>
      </c>
      <c r="H235" s="13">
        <v>536770</v>
      </c>
      <c r="I235" s="13">
        <f t="shared" si="19"/>
        <v>59.64111111111111</v>
      </c>
      <c r="K235"/>
    </row>
    <row r="236" spans="3:11" ht="12.75">
      <c r="C236" s="24" t="s">
        <v>275</v>
      </c>
      <c r="D236" s="20">
        <v>2300000</v>
      </c>
      <c r="E236" s="15"/>
      <c r="F236" s="15"/>
      <c r="G236" s="15">
        <f t="shared" si="18"/>
        <v>2300000</v>
      </c>
      <c r="H236" s="13">
        <v>1498593</v>
      </c>
      <c r="I236" s="13">
        <f t="shared" si="19"/>
        <v>65.15621739130435</v>
      </c>
      <c r="K236"/>
    </row>
    <row r="237" spans="3:9" ht="12.75">
      <c r="C237" s="105" t="s">
        <v>276</v>
      </c>
      <c r="D237" s="20">
        <v>2000000</v>
      </c>
      <c r="E237" s="15"/>
      <c r="F237" s="15"/>
      <c r="G237" s="15">
        <f t="shared" si="18"/>
        <v>2000000</v>
      </c>
      <c r="H237" s="13">
        <v>1972232</v>
      </c>
      <c r="I237" s="13">
        <f t="shared" si="19"/>
        <v>98.6116</v>
      </c>
    </row>
    <row r="238" spans="3:11" ht="12.75">
      <c r="C238" s="105" t="s">
        <v>277</v>
      </c>
      <c r="D238" s="20">
        <v>800000</v>
      </c>
      <c r="E238" s="15"/>
      <c r="F238" s="15"/>
      <c r="G238" s="15">
        <f t="shared" si="18"/>
        <v>800000</v>
      </c>
      <c r="H238" s="13">
        <v>929475</v>
      </c>
      <c r="I238" s="13">
        <f t="shared" si="19"/>
        <v>116.184375</v>
      </c>
      <c r="K238"/>
    </row>
    <row r="239" spans="3:11" ht="12.75">
      <c r="C239" s="105" t="s">
        <v>278</v>
      </c>
      <c r="D239" s="20">
        <v>4300000</v>
      </c>
      <c r="E239" s="15"/>
      <c r="F239" s="15"/>
      <c r="G239" s="15">
        <f t="shared" si="18"/>
        <v>4300000</v>
      </c>
      <c r="H239" s="13">
        <v>277300</v>
      </c>
      <c r="I239" s="13">
        <f t="shared" si="19"/>
        <v>6.448837209302326</v>
      </c>
      <c r="K239"/>
    </row>
    <row r="240" spans="3:11" ht="12.75">
      <c r="C240" s="105" t="s">
        <v>279</v>
      </c>
      <c r="D240" s="20">
        <v>2100000</v>
      </c>
      <c r="E240" s="15"/>
      <c r="F240" s="15"/>
      <c r="G240" s="15">
        <f t="shared" si="18"/>
        <v>2100000</v>
      </c>
      <c r="H240" s="13">
        <v>0</v>
      </c>
      <c r="I240" s="13">
        <f t="shared" si="19"/>
        <v>0</v>
      </c>
      <c r="K240"/>
    </row>
    <row r="241" spans="3:11" ht="12.75">
      <c r="C241" s="105"/>
      <c r="D241" s="20"/>
      <c r="E241" s="15"/>
      <c r="F241" s="15"/>
      <c r="G241" s="15"/>
      <c r="H241" s="13"/>
      <c r="K241"/>
    </row>
    <row r="242" spans="1:11" ht="12.75">
      <c r="A242" s="24">
        <v>11</v>
      </c>
      <c r="B242">
        <v>3745</v>
      </c>
      <c r="C242" s="22" t="s">
        <v>124</v>
      </c>
      <c r="D242" s="20">
        <v>18000</v>
      </c>
      <c r="E242" s="15"/>
      <c r="F242" s="15">
        <v>-18000</v>
      </c>
      <c r="G242" s="15">
        <f>SUM(D242:F242)</f>
        <v>0</v>
      </c>
      <c r="H242" s="13">
        <v>0</v>
      </c>
      <c r="K242"/>
    </row>
    <row r="243" spans="1:11" ht="12.75">
      <c r="A243" s="24">
        <v>346</v>
      </c>
      <c r="C243" s="22" t="s">
        <v>134</v>
      </c>
      <c r="D243" s="20">
        <v>1000000</v>
      </c>
      <c r="E243" s="15"/>
      <c r="F243" s="15">
        <v>-110780</v>
      </c>
      <c r="G243" s="15">
        <f>SUM(D243:F243)</f>
        <v>889220</v>
      </c>
      <c r="H243" s="13">
        <v>888989</v>
      </c>
      <c r="I243" s="13">
        <f>SUM(H243/G243)*100</f>
        <v>99.97402217673917</v>
      </c>
      <c r="K243"/>
    </row>
    <row r="244" spans="3:11" ht="12.75">
      <c r="C244" s="22" t="s">
        <v>122</v>
      </c>
      <c r="D244" s="20"/>
      <c r="E244" s="15"/>
      <c r="F244" s="15"/>
      <c r="H244" s="13"/>
      <c r="K244"/>
    </row>
    <row r="245" spans="1:9" ht="12.75">
      <c r="A245" s="24">
        <v>347</v>
      </c>
      <c r="C245" s="22" t="s">
        <v>280</v>
      </c>
      <c r="D245" s="20">
        <v>100000</v>
      </c>
      <c r="E245" s="15">
        <v>100000</v>
      </c>
      <c r="F245" s="15">
        <v>-60100</v>
      </c>
      <c r="G245" s="15">
        <f>SUM(D245:F245)</f>
        <v>139900</v>
      </c>
      <c r="H245" s="13">
        <v>139356.4</v>
      </c>
      <c r="I245" s="13">
        <f>SUM(H245/G245)*100</f>
        <v>99.61143674052894</v>
      </c>
    </row>
    <row r="246" spans="1:9" ht="12.75">
      <c r="A246" s="24">
        <v>1236</v>
      </c>
      <c r="C246" s="22" t="s">
        <v>135</v>
      </c>
      <c r="D246" s="20">
        <v>1500000</v>
      </c>
      <c r="E246" s="15">
        <v>700000</v>
      </c>
      <c r="F246" s="15">
        <v>-1800000</v>
      </c>
      <c r="G246" s="13">
        <f>SUM(D246:F246)</f>
        <v>400000</v>
      </c>
      <c r="H246" s="13">
        <v>399880.2</v>
      </c>
      <c r="I246" s="13">
        <f>SUM(H246/G246)*100</f>
        <v>99.97005</v>
      </c>
    </row>
    <row r="247" spans="1:11" ht="12.75">
      <c r="A247" s="24">
        <v>3322</v>
      </c>
      <c r="B247">
        <v>3322</v>
      </c>
      <c r="C247" s="22" t="s">
        <v>123</v>
      </c>
      <c r="D247" s="20">
        <v>1000000</v>
      </c>
      <c r="E247" s="15">
        <v>2900000</v>
      </c>
      <c r="F247" s="15">
        <v>-828500</v>
      </c>
      <c r="G247" s="13">
        <f>SUM(D247:F247)</f>
        <v>3071500</v>
      </c>
      <c r="H247" s="13">
        <v>3071304.87</v>
      </c>
      <c r="I247" s="13">
        <f>SUM(H247/G247)*100</f>
        <v>99.99364707797494</v>
      </c>
      <c r="K247"/>
    </row>
    <row r="248" spans="5:8" ht="12.75">
      <c r="E248" s="15"/>
      <c r="F248" s="15"/>
      <c r="G248" s="15"/>
      <c r="H248" s="13"/>
    </row>
    <row r="249" spans="3:9" ht="12.75">
      <c r="C249" s="23" t="s">
        <v>128</v>
      </c>
      <c r="D249" s="110">
        <f>SUM(D250:D264)</f>
        <v>15300000</v>
      </c>
      <c r="E249" s="110">
        <f>SUM(E250:E264)</f>
        <v>5605000</v>
      </c>
      <c r="F249" s="110">
        <f>SUM(F250:F264)</f>
        <v>-4247200</v>
      </c>
      <c r="G249" s="110">
        <f>SUM(G250:G264)</f>
        <v>16657800</v>
      </c>
      <c r="H249" s="110">
        <f>SUM(H250:H264)</f>
        <v>16657333.489999998</v>
      </c>
      <c r="I249" s="16">
        <f>SUM(H249/G249)*100</f>
        <v>99.99719945010744</v>
      </c>
    </row>
    <row r="250" spans="1:11" ht="12.75">
      <c r="A250" s="107">
        <v>1114</v>
      </c>
      <c r="B250" s="102">
        <v>2219</v>
      </c>
      <c r="C250" s="18" t="s">
        <v>126</v>
      </c>
      <c r="D250" s="20">
        <v>100000</v>
      </c>
      <c r="E250" s="15">
        <v>200000</v>
      </c>
      <c r="F250" s="15">
        <v>-50400</v>
      </c>
      <c r="G250" s="15">
        <f aca="true" t="shared" si="20" ref="G250:G261">SUM(D250:F250)</f>
        <v>249600</v>
      </c>
      <c r="H250" s="13">
        <v>249527.59</v>
      </c>
      <c r="I250" s="13">
        <f>SUM(H250/G250)*100</f>
        <v>99.97098958333333</v>
      </c>
      <c r="K250"/>
    </row>
    <row r="251" spans="1:11" ht="12.75">
      <c r="A251" s="107">
        <v>201407</v>
      </c>
      <c r="B251" s="102">
        <v>2212</v>
      </c>
      <c r="C251" s="18" t="s">
        <v>281</v>
      </c>
      <c r="D251" s="20">
        <v>500000</v>
      </c>
      <c r="E251" s="15">
        <v>1500000</v>
      </c>
      <c r="F251" s="15">
        <v>-2000000</v>
      </c>
      <c r="G251" s="15">
        <f t="shared" si="20"/>
        <v>0</v>
      </c>
      <c r="H251" s="13">
        <v>0</v>
      </c>
      <c r="K251"/>
    </row>
    <row r="252" spans="1:11" ht="12.75">
      <c r="A252" s="107">
        <v>201422</v>
      </c>
      <c r="B252" s="102">
        <v>2212</v>
      </c>
      <c r="C252" s="18" t="s">
        <v>306</v>
      </c>
      <c r="D252" s="20"/>
      <c r="E252" s="15">
        <v>100000</v>
      </c>
      <c r="F252" s="15">
        <v>-79400</v>
      </c>
      <c r="G252" s="15">
        <f t="shared" si="20"/>
        <v>20600</v>
      </c>
      <c r="H252" s="13">
        <v>20600</v>
      </c>
      <c r="I252" s="13">
        <f aca="true" t="shared" si="21" ref="I252:I263">SUM(H252/G252)*100</f>
        <v>100</v>
      </c>
      <c r="K252"/>
    </row>
    <row r="253" spans="1:9" ht="12.75">
      <c r="A253" s="108">
        <v>201501</v>
      </c>
      <c r="B253" s="102">
        <v>2219</v>
      </c>
      <c r="C253" s="18" t="s">
        <v>127</v>
      </c>
      <c r="D253" s="20">
        <v>13000000</v>
      </c>
      <c r="E253" s="15">
        <v>1000000</v>
      </c>
      <c r="F253" s="15">
        <v>-269000</v>
      </c>
      <c r="G253" s="15">
        <f t="shared" si="20"/>
        <v>13731000</v>
      </c>
      <c r="H253" s="13">
        <v>13730818.29</v>
      </c>
      <c r="I253" s="13">
        <f t="shared" si="21"/>
        <v>99.99867664409001</v>
      </c>
    </row>
    <row r="254" spans="1:9" ht="12.75">
      <c r="A254" s="108">
        <v>201601</v>
      </c>
      <c r="B254" s="102">
        <v>2219</v>
      </c>
      <c r="C254" s="12" t="s">
        <v>420</v>
      </c>
      <c r="D254" s="20">
        <v>1000000</v>
      </c>
      <c r="E254" s="15">
        <v>0</v>
      </c>
      <c r="F254" s="15">
        <v>-150800</v>
      </c>
      <c r="G254" s="15">
        <f t="shared" si="20"/>
        <v>849200</v>
      </c>
      <c r="H254" s="13">
        <v>849153.61</v>
      </c>
      <c r="I254" s="13">
        <f t="shared" si="21"/>
        <v>99.99453721149317</v>
      </c>
    </row>
    <row r="255" spans="1:11" ht="12.75">
      <c r="A255" s="108">
        <v>201602</v>
      </c>
      <c r="B255" s="102">
        <v>2212</v>
      </c>
      <c r="C255" s="18" t="s">
        <v>282</v>
      </c>
      <c r="D255" s="20">
        <v>100000</v>
      </c>
      <c r="E255" s="15">
        <v>200000</v>
      </c>
      <c r="F255" s="15">
        <v>-300000</v>
      </c>
      <c r="G255" s="15">
        <f t="shared" si="20"/>
        <v>0</v>
      </c>
      <c r="H255" s="13">
        <v>0</v>
      </c>
      <c r="K255"/>
    </row>
    <row r="256" spans="1:11" ht="12.75">
      <c r="A256" s="108">
        <v>201603</v>
      </c>
      <c r="B256" s="102">
        <v>2212</v>
      </c>
      <c r="C256" s="18" t="s">
        <v>283</v>
      </c>
      <c r="D256" s="20">
        <v>100000</v>
      </c>
      <c r="E256" s="15">
        <v>200000</v>
      </c>
      <c r="F256" s="15">
        <v>-300000</v>
      </c>
      <c r="G256" s="15">
        <f t="shared" si="20"/>
        <v>0</v>
      </c>
      <c r="H256" s="13">
        <v>0</v>
      </c>
      <c r="K256"/>
    </row>
    <row r="257" spans="1:8" ht="12.75">
      <c r="A257" s="107">
        <v>201610</v>
      </c>
      <c r="B257" s="102">
        <v>2212</v>
      </c>
      <c r="C257" s="18" t="s">
        <v>104</v>
      </c>
      <c r="D257" s="20">
        <v>200000</v>
      </c>
      <c r="E257" s="15"/>
      <c r="F257" s="15">
        <v>-200000</v>
      </c>
      <c r="G257" s="15">
        <f t="shared" si="20"/>
        <v>0</v>
      </c>
      <c r="H257" s="13">
        <v>0</v>
      </c>
    </row>
    <row r="258" spans="1:11" ht="12.75">
      <c r="A258" s="107">
        <v>201611</v>
      </c>
      <c r="B258" s="102">
        <v>2212</v>
      </c>
      <c r="C258" s="12" t="s">
        <v>404</v>
      </c>
      <c r="D258" s="20">
        <v>100000</v>
      </c>
      <c r="E258" s="15">
        <v>100000</v>
      </c>
      <c r="F258" s="15">
        <v>-200000</v>
      </c>
      <c r="G258" s="15">
        <f t="shared" si="20"/>
        <v>0</v>
      </c>
      <c r="H258" s="13">
        <v>0</v>
      </c>
      <c r="K258"/>
    </row>
    <row r="259" spans="1:11" ht="12.75">
      <c r="A259" s="108">
        <v>201612</v>
      </c>
      <c r="B259" s="102">
        <v>2212</v>
      </c>
      <c r="C259" s="12" t="s">
        <v>405</v>
      </c>
      <c r="D259" s="20">
        <v>200000</v>
      </c>
      <c r="E259" s="15">
        <v>460000</v>
      </c>
      <c r="F259" s="15">
        <v>-17100</v>
      </c>
      <c r="G259" s="15">
        <f t="shared" si="20"/>
        <v>642900</v>
      </c>
      <c r="H259" s="13">
        <v>642834</v>
      </c>
      <c r="I259" s="13">
        <f t="shared" si="21"/>
        <v>99.98973401773215</v>
      </c>
      <c r="K259"/>
    </row>
    <row r="260" spans="1:11" ht="12.75">
      <c r="A260" s="108">
        <v>201623</v>
      </c>
      <c r="B260" s="119">
        <v>2223</v>
      </c>
      <c r="C260" s="12" t="s">
        <v>368</v>
      </c>
      <c r="D260" s="20"/>
      <c r="E260" s="15">
        <v>500000</v>
      </c>
      <c r="F260" s="15">
        <v>-500000</v>
      </c>
      <c r="G260" s="15">
        <f t="shared" si="20"/>
        <v>0</v>
      </c>
      <c r="H260" s="13">
        <v>0</v>
      </c>
      <c r="K260"/>
    </row>
    <row r="261" spans="1:11" ht="12.75">
      <c r="A261" s="108">
        <v>201629</v>
      </c>
      <c r="B261" s="119">
        <v>2219</v>
      </c>
      <c r="C261" s="12" t="s">
        <v>403</v>
      </c>
      <c r="D261" s="20"/>
      <c r="E261" s="15">
        <v>445000</v>
      </c>
      <c r="F261" s="15">
        <v>-150200</v>
      </c>
      <c r="G261" s="15">
        <f t="shared" si="20"/>
        <v>294800</v>
      </c>
      <c r="H261" s="13">
        <v>294772</v>
      </c>
      <c r="I261" s="13">
        <f t="shared" si="21"/>
        <v>99.99050203527815</v>
      </c>
      <c r="K261"/>
    </row>
    <row r="262" spans="1:11" ht="12.75">
      <c r="A262" s="108">
        <v>201630</v>
      </c>
      <c r="B262" s="119">
        <v>2221</v>
      </c>
      <c r="C262" s="12" t="s">
        <v>421</v>
      </c>
      <c r="D262" s="20"/>
      <c r="E262" s="15">
        <v>400000</v>
      </c>
      <c r="F262" s="15">
        <v>-23900</v>
      </c>
      <c r="G262" s="15">
        <f>SUM(D262:F262)</f>
        <v>376100</v>
      </c>
      <c r="H262" s="13">
        <v>376049</v>
      </c>
      <c r="I262" s="13">
        <f t="shared" si="21"/>
        <v>99.98643977665515</v>
      </c>
      <c r="K262"/>
    </row>
    <row r="263" spans="1:11" ht="12.75">
      <c r="A263" s="108">
        <v>201631</v>
      </c>
      <c r="B263" s="119">
        <v>2219</v>
      </c>
      <c r="C263" s="12" t="s">
        <v>422</v>
      </c>
      <c r="D263" s="20"/>
      <c r="E263" s="15">
        <v>500000</v>
      </c>
      <c r="F263" s="15">
        <v>-6400</v>
      </c>
      <c r="G263" s="15">
        <f>SUM(D263:F263)</f>
        <v>493600</v>
      </c>
      <c r="H263" s="13">
        <v>493579</v>
      </c>
      <c r="I263" s="13">
        <f t="shared" si="21"/>
        <v>99.99574554294975</v>
      </c>
      <c r="K263"/>
    </row>
    <row r="264" spans="1:8" ht="12.75">
      <c r="A264" s="108"/>
      <c r="B264" s="102"/>
      <c r="C264" s="18"/>
      <c r="D264" s="20"/>
      <c r="E264" s="15"/>
      <c r="F264" s="15"/>
      <c r="G264" s="15"/>
      <c r="H264" s="13"/>
    </row>
    <row r="265" spans="3:11" ht="12.75">
      <c r="C265" s="23" t="s">
        <v>131</v>
      </c>
      <c r="D265" s="110">
        <f>SUM(D266:D275)</f>
        <v>820000</v>
      </c>
      <c r="E265" s="110">
        <f>SUM(E266:E275)</f>
        <v>1330000</v>
      </c>
      <c r="F265" s="110">
        <f>SUM(F266:F275)</f>
        <v>-727023</v>
      </c>
      <c r="G265" s="110">
        <f>SUM(G266:G275)</f>
        <v>1422977</v>
      </c>
      <c r="H265" s="110">
        <f>SUM(H266:H275)</f>
        <v>1422706.48</v>
      </c>
      <c r="I265" s="16">
        <f>SUM(H265/G265)*100</f>
        <v>99.98098915161664</v>
      </c>
      <c r="K265"/>
    </row>
    <row r="266" spans="1:9" ht="12.75">
      <c r="A266" s="100">
        <v>1006</v>
      </c>
      <c r="B266" s="102">
        <v>3633</v>
      </c>
      <c r="C266" s="18" t="s">
        <v>293</v>
      </c>
      <c r="D266" s="20">
        <v>320000</v>
      </c>
      <c r="E266" s="15">
        <v>300000</v>
      </c>
      <c r="F266" s="15">
        <v>-397000</v>
      </c>
      <c r="G266" s="15">
        <f>SUM(D266:F266)</f>
        <v>223000</v>
      </c>
      <c r="H266" s="13">
        <v>222938.1</v>
      </c>
      <c r="I266" s="13">
        <f aca="true" t="shared" si="22" ref="I266:I302">SUM(H266/G266)*100</f>
        <v>99.97224215246638</v>
      </c>
    </row>
    <row r="267" spans="1:8" ht="12.75">
      <c r="A267" s="100"/>
      <c r="B267" s="102"/>
      <c r="C267" s="18" t="s">
        <v>294</v>
      </c>
      <c r="D267" s="20"/>
      <c r="E267" s="15"/>
      <c r="F267" s="15"/>
      <c r="G267" s="15"/>
      <c r="H267" s="13"/>
    </row>
    <row r="268" spans="1:11" ht="12.75">
      <c r="A268" s="107">
        <v>201304</v>
      </c>
      <c r="B268" s="102">
        <v>3349</v>
      </c>
      <c r="C268" s="18" t="s">
        <v>295</v>
      </c>
      <c r="D268" s="20">
        <v>200000</v>
      </c>
      <c r="E268" s="15">
        <v>200000</v>
      </c>
      <c r="F268" s="15">
        <v>-91900</v>
      </c>
      <c r="G268" s="15">
        <f aca="true" t="shared" si="23" ref="G268:G273">SUM(D268:F268)</f>
        <v>308100</v>
      </c>
      <c r="H268" s="13">
        <v>308066</v>
      </c>
      <c r="I268" s="13">
        <f t="shared" si="22"/>
        <v>99.98896462187602</v>
      </c>
      <c r="K268"/>
    </row>
    <row r="269" spans="1:11" ht="12.75">
      <c r="A269" s="108">
        <v>201507</v>
      </c>
      <c r="B269" s="102">
        <v>3613</v>
      </c>
      <c r="C269" s="18" t="s">
        <v>129</v>
      </c>
      <c r="D269" s="20">
        <v>300000</v>
      </c>
      <c r="E269" s="15"/>
      <c r="F269" s="15">
        <v>-11600</v>
      </c>
      <c r="G269" s="15">
        <f t="shared" si="23"/>
        <v>288400</v>
      </c>
      <c r="H269" s="13">
        <v>288288.27</v>
      </c>
      <c r="I269" s="13">
        <f t="shared" si="22"/>
        <v>99.96125866851595</v>
      </c>
      <c r="K269"/>
    </row>
    <row r="270" spans="1:11" ht="12.75">
      <c r="A270" s="108">
        <v>201524</v>
      </c>
      <c r="B270" s="102">
        <v>6171</v>
      </c>
      <c r="C270" s="18" t="s">
        <v>310</v>
      </c>
      <c r="D270" s="20"/>
      <c r="E270" s="15">
        <v>240000</v>
      </c>
      <c r="F270" s="15">
        <v>-17530</v>
      </c>
      <c r="G270" s="15">
        <f t="shared" si="23"/>
        <v>222470</v>
      </c>
      <c r="H270" s="13">
        <v>222461.12</v>
      </c>
      <c r="I270" s="13">
        <f t="shared" si="22"/>
        <v>99.9960084505776</v>
      </c>
      <c r="K270"/>
    </row>
    <row r="271" spans="1:11" ht="12.75">
      <c r="A271" s="108">
        <v>201626</v>
      </c>
      <c r="B271" s="119">
        <v>3231</v>
      </c>
      <c r="C271" s="12" t="s">
        <v>400</v>
      </c>
      <c r="D271" s="20"/>
      <c r="E271" s="15">
        <v>110000</v>
      </c>
      <c r="F271" s="15">
        <v>-7993</v>
      </c>
      <c r="G271" s="15">
        <f t="shared" si="23"/>
        <v>102007</v>
      </c>
      <c r="H271" s="13">
        <v>102006.63</v>
      </c>
      <c r="I271" s="13">
        <f t="shared" si="22"/>
        <v>99.99963727979453</v>
      </c>
      <c r="K271"/>
    </row>
    <row r="272" spans="1:11" ht="12.75">
      <c r="A272" s="108">
        <v>201627</v>
      </c>
      <c r="B272" s="119">
        <v>6171</v>
      </c>
      <c r="C272" s="12" t="s">
        <v>401</v>
      </c>
      <c r="D272" s="20"/>
      <c r="E272" s="15">
        <v>190000</v>
      </c>
      <c r="F272" s="15">
        <v>-190000</v>
      </c>
      <c r="G272" s="15">
        <f t="shared" si="23"/>
        <v>0</v>
      </c>
      <c r="H272" s="13">
        <v>0</v>
      </c>
      <c r="K272"/>
    </row>
    <row r="273" spans="1:11" ht="12.75">
      <c r="A273" s="108">
        <v>201628</v>
      </c>
      <c r="B273" s="119">
        <v>3314</v>
      </c>
      <c r="C273" s="12" t="s">
        <v>402</v>
      </c>
      <c r="D273" s="20"/>
      <c r="E273" s="15">
        <v>40000</v>
      </c>
      <c r="F273" s="15">
        <v>-1500</v>
      </c>
      <c r="G273" s="15">
        <f t="shared" si="23"/>
        <v>38500</v>
      </c>
      <c r="H273" s="13">
        <v>38500</v>
      </c>
      <c r="I273" s="13">
        <f t="shared" si="22"/>
        <v>100</v>
      </c>
      <c r="K273"/>
    </row>
    <row r="274" spans="1:11" ht="12.75">
      <c r="A274" s="108">
        <v>201632</v>
      </c>
      <c r="B274" s="119">
        <v>5311</v>
      </c>
      <c r="C274" s="12" t="s">
        <v>439</v>
      </c>
      <c r="D274" s="20"/>
      <c r="E274" s="15">
        <v>250000</v>
      </c>
      <c r="F274" s="15">
        <v>-9500</v>
      </c>
      <c r="G274" s="15">
        <f>SUM(D274:F274)</f>
        <v>240500</v>
      </c>
      <c r="H274" s="13">
        <v>240446.36</v>
      </c>
      <c r="I274" s="13">
        <f t="shared" si="22"/>
        <v>99.97769646569647</v>
      </c>
      <c r="K274"/>
    </row>
    <row r="275" spans="4:11" ht="12.75">
      <c r="D275" s="20"/>
      <c r="E275" s="15"/>
      <c r="F275" s="15"/>
      <c r="G275" s="15"/>
      <c r="H275" s="13"/>
      <c r="K275"/>
    </row>
    <row r="276" spans="3:9" ht="12.75">
      <c r="C276" s="23" t="s">
        <v>132</v>
      </c>
      <c r="D276" s="110">
        <f>SUM(D277:D287)</f>
        <v>1550000</v>
      </c>
      <c r="E276" s="110">
        <f>SUM(E277:E287)</f>
        <v>8795000</v>
      </c>
      <c r="F276" s="110">
        <f>SUM(F277:F287)</f>
        <v>-6179059.97</v>
      </c>
      <c r="G276" s="110">
        <f>SUM(G277:G287)</f>
        <v>4165940.0300000003</v>
      </c>
      <c r="H276" s="110">
        <f>SUM(H277:H287)</f>
        <v>4165593.9000000004</v>
      </c>
      <c r="I276" s="16">
        <f t="shared" si="22"/>
        <v>99.99169143104541</v>
      </c>
    </row>
    <row r="277" spans="1:8" ht="12.75">
      <c r="A277" s="107">
        <v>201510</v>
      </c>
      <c r="B277" s="109">
        <v>3612</v>
      </c>
      <c r="C277" s="18" t="s">
        <v>284</v>
      </c>
      <c r="D277" s="20">
        <v>100000</v>
      </c>
      <c r="E277" s="15"/>
      <c r="F277" s="15">
        <v>-100000</v>
      </c>
      <c r="G277" s="15">
        <f aca="true" t="shared" si="24" ref="G277:G286">SUM(D277:F277)</f>
        <v>0</v>
      </c>
      <c r="H277" s="13">
        <v>0</v>
      </c>
    </row>
    <row r="278" spans="1:11" ht="12.75">
      <c r="A278" s="24">
        <v>201518</v>
      </c>
      <c r="B278" s="18">
        <v>3613</v>
      </c>
      <c r="C278" s="18" t="s">
        <v>285</v>
      </c>
      <c r="D278" s="20">
        <v>250000</v>
      </c>
      <c r="E278" s="15">
        <v>1495000</v>
      </c>
      <c r="F278" s="15">
        <v>-402759.97</v>
      </c>
      <c r="G278" s="15">
        <f t="shared" si="24"/>
        <v>1342240.03</v>
      </c>
      <c r="H278" s="13">
        <v>1342188.3</v>
      </c>
      <c r="I278" s="13">
        <f>SUM(H278/G278)*100</f>
        <v>99.99614599484119</v>
      </c>
      <c r="K278"/>
    </row>
    <row r="279" spans="1:11" ht="12.75">
      <c r="A279" s="108">
        <v>201519</v>
      </c>
      <c r="B279" s="115">
        <v>3613</v>
      </c>
      <c r="C279" s="109" t="s">
        <v>309</v>
      </c>
      <c r="D279" s="20"/>
      <c r="E279" s="15">
        <v>2050000</v>
      </c>
      <c r="F279" s="15">
        <v>-848200</v>
      </c>
      <c r="G279" s="15">
        <f t="shared" si="24"/>
        <v>1201800</v>
      </c>
      <c r="H279" s="13">
        <v>1201742.36</v>
      </c>
      <c r="I279" s="13">
        <f>SUM(H279/G279)*100</f>
        <v>99.99520386087536</v>
      </c>
      <c r="K279"/>
    </row>
    <row r="280" spans="1:11" ht="12.75">
      <c r="A280" s="24">
        <v>201607</v>
      </c>
      <c r="B280" s="18">
        <v>3612</v>
      </c>
      <c r="C280" s="18" t="s">
        <v>286</v>
      </c>
      <c r="D280" s="20">
        <v>100000</v>
      </c>
      <c r="E280" s="15"/>
      <c r="F280" s="15">
        <v>-100000</v>
      </c>
      <c r="G280" s="15">
        <f t="shared" si="24"/>
        <v>0</v>
      </c>
      <c r="H280" s="13">
        <v>0</v>
      </c>
      <c r="K280"/>
    </row>
    <row r="281" spans="1:11" ht="12.75">
      <c r="A281" s="24">
        <v>201608</v>
      </c>
      <c r="B281" s="18">
        <v>3114</v>
      </c>
      <c r="C281" s="18" t="s">
        <v>287</v>
      </c>
      <c r="D281" s="20">
        <v>100000</v>
      </c>
      <c r="E281" s="15">
        <v>300000</v>
      </c>
      <c r="F281" s="15">
        <v>-279600</v>
      </c>
      <c r="G281" s="15">
        <f t="shared" si="24"/>
        <v>120400</v>
      </c>
      <c r="H281" s="13">
        <v>120395</v>
      </c>
      <c r="I281" s="13">
        <f t="shared" si="22"/>
        <v>99.99584717607974</v>
      </c>
      <c r="K281"/>
    </row>
    <row r="282" spans="1:11" ht="12.75">
      <c r="A282" s="100">
        <v>201613</v>
      </c>
      <c r="B282" s="102">
        <v>3612</v>
      </c>
      <c r="C282" s="18" t="s">
        <v>130</v>
      </c>
      <c r="D282" s="20">
        <v>1000000</v>
      </c>
      <c r="E282" s="15"/>
      <c r="F282" s="15">
        <v>-1000000</v>
      </c>
      <c r="G282" s="15">
        <f t="shared" si="24"/>
        <v>0</v>
      </c>
      <c r="H282" s="13">
        <v>0</v>
      </c>
      <c r="K282"/>
    </row>
    <row r="283" spans="1:11" ht="12.75">
      <c r="A283" s="108">
        <v>201617</v>
      </c>
      <c r="B283" s="115">
        <v>3111</v>
      </c>
      <c r="C283" s="109" t="s">
        <v>313</v>
      </c>
      <c r="D283" s="20"/>
      <c r="E283" s="15">
        <v>600000</v>
      </c>
      <c r="F283" s="15">
        <v>-490400</v>
      </c>
      <c r="G283" s="15">
        <f t="shared" si="24"/>
        <v>109600</v>
      </c>
      <c r="H283" s="13">
        <v>109480.32</v>
      </c>
      <c r="I283" s="13">
        <f t="shared" si="22"/>
        <v>99.89080291970804</v>
      </c>
      <c r="K283"/>
    </row>
    <row r="284" spans="1:11" ht="12.75">
      <c r="A284" s="108">
        <v>201618</v>
      </c>
      <c r="B284" s="115" t="s">
        <v>314</v>
      </c>
      <c r="C284" s="109" t="s">
        <v>315</v>
      </c>
      <c r="D284" s="20"/>
      <c r="E284" s="15">
        <v>600000</v>
      </c>
      <c r="F284" s="15">
        <v>-596500</v>
      </c>
      <c r="G284" s="15">
        <f t="shared" si="24"/>
        <v>3500</v>
      </c>
      <c r="H284" s="13">
        <v>3461.56</v>
      </c>
      <c r="I284" s="13">
        <f t="shared" si="22"/>
        <v>98.90171428571428</v>
      </c>
      <c r="K284"/>
    </row>
    <row r="285" spans="1:11" ht="12.75">
      <c r="A285" s="108">
        <v>201620</v>
      </c>
      <c r="B285" s="115">
        <v>3613</v>
      </c>
      <c r="C285" s="109" t="s">
        <v>316</v>
      </c>
      <c r="D285" s="20"/>
      <c r="E285" s="15">
        <v>2500000</v>
      </c>
      <c r="F285" s="15">
        <v>-2334200</v>
      </c>
      <c r="G285" s="15">
        <f t="shared" si="24"/>
        <v>165800</v>
      </c>
      <c r="H285" s="13">
        <v>165770</v>
      </c>
      <c r="I285" s="13">
        <f t="shared" si="22"/>
        <v>99.98190591073582</v>
      </c>
      <c r="K285"/>
    </row>
    <row r="286" spans="1:11" ht="12.75">
      <c r="A286" s="108">
        <v>201622</v>
      </c>
      <c r="B286" s="118">
        <v>3113</v>
      </c>
      <c r="C286" s="119" t="s">
        <v>367</v>
      </c>
      <c r="D286" s="20"/>
      <c r="E286" s="15">
        <v>1250000</v>
      </c>
      <c r="F286" s="15">
        <v>-27400</v>
      </c>
      <c r="G286" s="15">
        <f t="shared" si="24"/>
        <v>1222600</v>
      </c>
      <c r="H286" s="13">
        <v>1222556.36</v>
      </c>
      <c r="I286" s="13">
        <f t="shared" si="22"/>
        <v>99.99643055782758</v>
      </c>
      <c r="K286"/>
    </row>
    <row r="287" spans="1:11" ht="12.75">
      <c r="A287" s="12"/>
      <c r="B287" s="12"/>
      <c r="C287" s="12"/>
      <c r="D287" s="12"/>
      <c r="E287" s="12"/>
      <c r="F287" s="12"/>
      <c r="G287" s="12"/>
      <c r="I287" s="12"/>
      <c r="K287"/>
    </row>
    <row r="288" spans="3:9" ht="12.75">
      <c r="C288" s="23" t="s">
        <v>133</v>
      </c>
      <c r="D288" s="110">
        <f>SUM(D289:D303)</f>
        <v>7800000</v>
      </c>
      <c r="E288" s="110">
        <f>SUM(E289:E303)</f>
        <v>4309400</v>
      </c>
      <c r="F288" s="110">
        <f>SUM(F289:F303)</f>
        <v>-5835234</v>
      </c>
      <c r="G288" s="110">
        <f>SUM(G289:G303)</f>
        <v>6274166</v>
      </c>
      <c r="H288" s="110">
        <f>SUM(H289:H303)</f>
        <v>6273720.02</v>
      </c>
      <c r="I288" s="16">
        <f t="shared" si="22"/>
        <v>99.9928918042653</v>
      </c>
    </row>
    <row r="289" spans="1:9" ht="12.75">
      <c r="A289" s="107">
        <v>201424</v>
      </c>
      <c r="B289" s="102">
        <v>3639</v>
      </c>
      <c r="C289" s="18" t="s">
        <v>288</v>
      </c>
      <c r="D289" s="20">
        <v>5000000</v>
      </c>
      <c r="E289" s="15">
        <v>-1720000</v>
      </c>
      <c r="F289" s="13">
        <v>-1968800</v>
      </c>
      <c r="G289" s="15">
        <f aca="true" t="shared" si="25" ref="G289:G302">SUM(D289:F289)</f>
        <v>1311200</v>
      </c>
      <c r="H289" s="13">
        <v>1311140.64</v>
      </c>
      <c r="I289" s="13">
        <f t="shared" si="22"/>
        <v>99.99547284929835</v>
      </c>
    </row>
    <row r="290" spans="1:9" ht="12.75">
      <c r="A290" s="107">
        <v>201428</v>
      </c>
      <c r="B290" s="102">
        <v>2321</v>
      </c>
      <c r="C290" s="18" t="s">
        <v>307</v>
      </c>
      <c r="D290" s="20"/>
      <c r="E290" s="15">
        <v>140000</v>
      </c>
      <c r="F290" s="13">
        <v>-4700</v>
      </c>
      <c r="G290" s="15">
        <f t="shared" si="25"/>
        <v>135300</v>
      </c>
      <c r="H290" s="13">
        <v>135191</v>
      </c>
      <c r="I290" s="13">
        <f t="shared" si="22"/>
        <v>99.91943828529195</v>
      </c>
    </row>
    <row r="291" spans="1:8" ht="12.75">
      <c r="A291" s="100">
        <v>201514</v>
      </c>
      <c r="B291" s="102">
        <v>3639</v>
      </c>
      <c r="C291" s="18" t="s">
        <v>289</v>
      </c>
      <c r="D291" s="20">
        <v>100000</v>
      </c>
      <c r="E291" s="15">
        <v>700000</v>
      </c>
      <c r="F291" s="13">
        <v>-800000</v>
      </c>
      <c r="G291" s="15">
        <f t="shared" si="25"/>
        <v>0</v>
      </c>
      <c r="H291" s="13">
        <v>0</v>
      </c>
    </row>
    <row r="292" spans="1:9" ht="12.75">
      <c r="A292" s="100">
        <v>201515</v>
      </c>
      <c r="B292" s="102">
        <v>2321</v>
      </c>
      <c r="C292" s="102" t="s">
        <v>308</v>
      </c>
      <c r="D292" s="20"/>
      <c r="E292" s="15">
        <v>70000</v>
      </c>
      <c r="F292" s="13">
        <v>-5400</v>
      </c>
      <c r="G292" s="15">
        <f t="shared" si="25"/>
        <v>64600</v>
      </c>
      <c r="H292" s="13">
        <v>64582</v>
      </c>
      <c r="I292" s="13">
        <f t="shared" si="22"/>
        <v>99.97213622291021</v>
      </c>
    </row>
    <row r="293" spans="1:9" ht="12.75">
      <c r="A293" s="100">
        <v>201604</v>
      </c>
      <c r="B293" s="102">
        <v>3639</v>
      </c>
      <c r="C293" s="121" t="s">
        <v>385</v>
      </c>
      <c r="D293" s="20">
        <v>100000</v>
      </c>
      <c r="E293" s="15">
        <v>1469400</v>
      </c>
      <c r="F293" s="13">
        <v>-1534200</v>
      </c>
      <c r="G293" s="15">
        <f t="shared" si="25"/>
        <v>35200</v>
      </c>
      <c r="H293" s="13">
        <v>35168</v>
      </c>
      <c r="I293" s="13">
        <f t="shared" si="22"/>
        <v>99.90909090909092</v>
      </c>
    </row>
    <row r="294" spans="1:9" ht="12.75">
      <c r="A294" s="100">
        <v>201605</v>
      </c>
      <c r="B294" s="102">
        <v>2219</v>
      </c>
      <c r="C294" s="102" t="s">
        <v>290</v>
      </c>
      <c r="D294" s="20">
        <v>500000</v>
      </c>
      <c r="E294" s="15">
        <v>300000</v>
      </c>
      <c r="F294" s="13">
        <v>-621500</v>
      </c>
      <c r="G294" s="15">
        <f t="shared" si="25"/>
        <v>178500</v>
      </c>
      <c r="H294" s="13">
        <v>178475</v>
      </c>
      <c r="I294" s="13">
        <f t="shared" si="22"/>
        <v>99.9859943977591</v>
      </c>
    </row>
    <row r="295" spans="1:9" ht="12.75">
      <c r="A295" s="100">
        <v>201606</v>
      </c>
      <c r="B295" s="102">
        <v>2321</v>
      </c>
      <c r="C295" s="102" t="s">
        <v>291</v>
      </c>
      <c r="D295" s="20">
        <v>2000000</v>
      </c>
      <c r="E295" s="15">
        <v>1600000</v>
      </c>
      <c r="F295" s="13">
        <v>-91500</v>
      </c>
      <c r="G295" s="15">
        <f t="shared" si="25"/>
        <v>3508500</v>
      </c>
      <c r="H295" s="13">
        <v>3508500</v>
      </c>
      <c r="I295" s="13">
        <f t="shared" si="22"/>
        <v>100</v>
      </c>
    </row>
    <row r="296" spans="1:9" ht="12.75">
      <c r="A296" s="100">
        <v>201614</v>
      </c>
      <c r="B296" s="102">
        <v>2321</v>
      </c>
      <c r="C296" s="102" t="s">
        <v>292</v>
      </c>
      <c r="D296" s="20">
        <v>100000</v>
      </c>
      <c r="E296" s="15">
        <v>100000</v>
      </c>
      <c r="F296" s="13">
        <v>-197000</v>
      </c>
      <c r="G296" s="15">
        <f t="shared" si="25"/>
        <v>3000</v>
      </c>
      <c r="H296" s="13">
        <v>3000</v>
      </c>
      <c r="I296" s="13">
        <f t="shared" si="22"/>
        <v>100</v>
      </c>
    </row>
    <row r="297" spans="1:9" ht="12.75">
      <c r="A297" s="24">
        <v>201615</v>
      </c>
      <c r="B297" s="18">
        <v>3631</v>
      </c>
      <c r="C297" s="109" t="s">
        <v>311</v>
      </c>
      <c r="D297" s="20"/>
      <c r="E297" s="15">
        <v>300000</v>
      </c>
      <c r="F297" s="13">
        <v>-32200</v>
      </c>
      <c r="G297" s="15">
        <f t="shared" si="25"/>
        <v>267800</v>
      </c>
      <c r="H297" s="13">
        <v>267761</v>
      </c>
      <c r="I297" s="13">
        <f t="shared" si="22"/>
        <v>99.98543689320388</v>
      </c>
    </row>
    <row r="298" spans="1:9" ht="12.75">
      <c r="A298" s="108">
        <v>201616</v>
      </c>
      <c r="B298" s="115">
        <v>3421</v>
      </c>
      <c r="C298" s="109" t="s">
        <v>312</v>
      </c>
      <c r="D298" s="20"/>
      <c r="E298" s="15">
        <v>50000</v>
      </c>
      <c r="F298" s="13">
        <v>-11400</v>
      </c>
      <c r="G298" s="15">
        <f t="shared" si="25"/>
        <v>38600</v>
      </c>
      <c r="H298" s="13">
        <v>38529</v>
      </c>
      <c r="I298" s="13">
        <f t="shared" si="22"/>
        <v>99.8160621761658</v>
      </c>
    </row>
    <row r="299" spans="1:8" ht="12.75">
      <c r="A299" s="108">
        <v>201619</v>
      </c>
      <c r="B299" s="115">
        <v>3419</v>
      </c>
      <c r="C299" s="119" t="s">
        <v>423</v>
      </c>
      <c r="D299" s="20"/>
      <c r="E299" s="15">
        <v>200000</v>
      </c>
      <c r="F299" s="13">
        <v>-200000</v>
      </c>
      <c r="G299" s="15">
        <f t="shared" si="25"/>
        <v>0</v>
      </c>
      <c r="H299" s="13">
        <v>0</v>
      </c>
    </row>
    <row r="300" spans="1:9" ht="12.75">
      <c r="A300" s="108">
        <v>201621</v>
      </c>
      <c r="B300" s="115"/>
      <c r="C300" s="109" t="s">
        <v>317</v>
      </c>
      <c r="D300" s="20"/>
      <c r="E300" s="15">
        <v>500000</v>
      </c>
      <c r="F300" s="13">
        <v>-368800</v>
      </c>
      <c r="G300" s="15">
        <f t="shared" si="25"/>
        <v>131200</v>
      </c>
      <c r="H300" s="13">
        <v>131115</v>
      </c>
      <c r="I300" s="13">
        <f t="shared" si="22"/>
        <v>99.93521341463415</v>
      </c>
    </row>
    <row r="301" spans="1:9" ht="12.75">
      <c r="A301" s="108">
        <v>201624</v>
      </c>
      <c r="B301" s="118">
        <v>3639</v>
      </c>
      <c r="C301" s="119" t="s">
        <v>369</v>
      </c>
      <c r="D301" s="20"/>
      <c r="E301" s="15">
        <v>510000</v>
      </c>
      <c r="F301" s="13">
        <v>4666</v>
      </c>
      <c r="G301" s="15">
        <f t="shared" si="25"/>
        <v>514666</v>
      </c>
      <c r="H301" s="13">
        <v>514665.38</v>
      </c>
      <c r="I301" s="13">
        <f t="shared" si="22"/>
        <v>99.99987953352272</v>
      </c>
    </row>
    <row r="302" spans="1:9" ht="12.75">
      <c r="A302" s="108">
        <v>201625</v>
      </c>
      <c r="B302" s="118">
        <v>3113</v>
      </c>
      <c r="C302" s="119" t="s">
        <v>399</v>
      </c>
      <c r="D302" s="20"/>
      <c r="E302" s="15">
        <v>90000</v>
      </c>
      <c r="F302" s="13">
        <v>-4400</v>
      </c>
      <c r="G302" s="15">
        <f t="shared" si="25"/>
        <v>85600</v>
      </c>
      <c r="H302" s="13">
        <v>85593</v>
      </c>
      <c r="I302" s="13">
        <f t="shared" si="22"/>
        <v>99.99182242990653</v>
      </c>
    </row>
    <row r="303" spans="1:8" ht="12.75">
      <c r="A303" s="100"/>
      <c r="B303" s="102"/>
      <c r="C303" s="102"/>
      <c r="D303" s="20"/>
      <c r="E303" s="15"/>
      <c r="G303" s="15"/>
      <c r="H303" s="13"/>
    </row>
    <row r="304" spans="1:9" ht="12.75">
      <c r="A304" s="60"/>
      <c r="B304" s="50"/>
      <c r="C304" s="61"/>
      <c r="D304" s="62"/>
      <c r="E304" s="62"/>
      <c r="F304" s="62"/>
      <c r="G304" s="63"/>
      <c r="H304" s="62"/>
      <c r="I304" s="64"/>
    </row>
    <row r="305" spans="1:9" s="14" customFormat="1" ht="12.75">
      <c r="A305" s="65"/>
      <c r="B305" s="66"/>
      <c r="C305" s="67" t="s">
        <v>100</v>
      </c>
      <c r="D305" s="68">
        <f>D5+D9+D15+D21+D57+D91+D112+D122+D143+D152+D162+D165+D168+D179+D188+D204+D206+D215</f>
        <v>124992086</v>
      </c>
      <c r="E305" s="68">
        <f>E5+E9+E15+E21+E57+E91+E112+E122+E143+E152+E162+E165+E168+E179+E188+E204+E206+E215</f>
        <v>35959233.14</v>
      </c>
      <c r="F305" s="68">
        <f>F5+F9+F15+F21+F57+F91+F112+F122+F143+F152+F162+F165+F168+F179+F188+F204+F206+F215</f>
        <v>-35959618.61</v>
      </c>
      <c r="G305" s="68">
        <f>G5+G9+G15+G21+G57+G91+G112+G122+G143+G152+G162+G165+G168+G179+G188+G204+G206+G215</f>
        <v>125016881.53</v>
      </c>
      <c r="H305" s="68">
        <f>H5+H9+H15+H21+H57+H91+H112+H122+H143+H152+H162+H165+H168+H179+H188+H204+H206+H215</f>
        <v>124889519.78999999</v>
      </c>
      <c r="I305" s="69">
        <f>SUM(H305/G305)*100</f>
        <v>99.8981243665325</v>
      </c>
    </row>
    <row r="306" ht="12.75">
      <c r="H306" s="13"/>
    </row>
    <row r="307" ht="12.75">
      <c r="H307" s="13"/>
    </row>
    <row r="308" ht="12.75">
      <c r="H308" s="13"/>
    </row>
  </sheetData>
  <sheetProtection selectLockedCells="1" selectUnlockedCells="1"/>
  <printOptions gridLines="1"/>
  <pageMargins left="0.31496062992125984" right="0.31496062992125984" top="0.3937007874015748" bottom="0.3937007874015748" header="0.1968503937007874" footer="0.1968503937007874"/>
  <pageSetup horizontalDpi="600" verticalDpi="600" orientation="landscape" paperSize="9" r:id="rId2"/>
  <headerFooter alignWithMargins="0"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30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14.00390625" style="0" customWidth="1"/>
    <col min="5" max="5" width="24.8515625" style="0" customWidth="1"/>
    <col min="6" max="6" width="30.28125" style="0" customWidth="1"/>
  </cols>
  <sheetData>
    <row r="8" spans="4:8" ht="12.75">
      <c r="D8" s="71"/>
      <c r="E8" s="71"/>
      <c r="F8" s="71"/>
      <c r="G8" s="71"/>
      <c r="H8" s="71"/>
    </row>
    <row r="9" spans="4:8" ht="12.75">
      <c r="D9" s="71"/>
      <c r="E9" s="71"/>
      <c r="F9" s="71"/>
      <c r="G9" s="71"/>
      <c r="H9" s="71"/>
    </row>
    <row r="10" spans="4:8" ht="12.75">
      <c r="D10" s="71"/>
      <c r="E10" s="71"/>
      <c r="F10" s="71"/>
      <c r="G10" s="71"/>
      <c r="H10" s="71"/>
    </row>
    <row r="11" spans="4:8" ht="12.75">
      <c r="D11" s="71"/>
      <c r="E11" s="71"/>
      <c r="F11" s="71"/>
      <c r="G11" s="71"/>
      <c r="H11" s="71"/>
    </row>
    <row r="12" spans="4:8" ht="18">
      <c r="D12" s="71"/>
      <c r="E12" s="74" t="s">
        <v>169</v>
      </c>
      <c r="F12" s="71"/>
      <c r="G12" s="71"/>
      <c r="H12" s="71"/>
    </row>
    <row r="13" spans="4:8" ht="12.75">
      <c r="D13" s="71"/>
      <c r="E13" s="71"/>
      <c r="F13" s="71"/>
      <c r="G13" s="71"/>
      <c r="H13" s="71"/>
    </row>
    <row r="14" spans="4:8" ht="18">
      <c r="D14" s="71"/>
      <c r="E14" s="75" t="s">
        <v>444</v>
      </c>
      <c r="F14" s="71"/>
      <c r="G14" s="71"/>
      <c r="H14" s="71"/>
    </row>
    <row r="15" spans="4:8" ht="12.75">
      <c r="D15" s="71"/>
      <c r="E15" s="71"/>
      <c r="F15" s="71"/>
      <c r="G15" s="71"/>
      <c r="H15" s="71"/>
    </row>
    <row r="16" spans="4:8" ht="15.75">
      <c r="D16" s="71"/>
      <c r="E16" s="76" t="s">
        <v>55</v>
      </c>
      <c r="F16" s="77">
        <f>'Příjmy a financování'!I157</f>
        <v>132281266.28000002</v>
      </c>
      <c r="G16" s="71"/>
      <c r="H16" s="125">
        <f>'Příjmy a financování'!I157/'Příjmy a financování'!H157</f>
        <v>1.0010369142523445</v>
      </c>
    </row>
    <row r="17" spans="4:8" ht="15.75">
      <c r="D17" s="71"/>
      <c r="E17" s="78" t="s">
        <v>100</v>
      </c>
      <c r="F17" s="79">
        <f>Výdaje!H305</f>
        <v>124889519.78999999</v>
      </c>
      <c r="G17" s="71"/>
      <c r="H17" s="125">
        <f>Výdaje!H305/Výdaje!G305</f>
        <v>0.9989812436653249</v>
      </c>
    </row>
    <row r="18" spans="4:8" ht="12.75">
      <c r="D18" s="71"/>
      <c r="E18" s="71"/>
      <c r="F18" s="71"/>
      <c r="G18" s="71"/>
      <c r="H18" s="71"/>
    </row>
    <row r="19" spans="4:8" ht="15.75">
      <c r="D19" s="71"/>
      <c r="E19" s="76" t="s">
        <v>101</v>
      </c>
      <c r="F19" s="77">
        <f>F16-F17</f>
        <v>7391746.490000024</v>
      </c>
      <c r="G19" s="71"/>
      <c r="H19" s="71"/>
    </row>
    <row r="20" spans="4:8" ht="15.75">
      <c r="D20" s="71"/>
      <c r="E20" s="76" t="s">
        <v>102</v>
      </c>
      <c r="F20" s="77">
        <f>-F19</f>
        <v>-7391746.490000024</v>
      </c>
      <c r="G20" s="71"/>
      <c r="H20" s="71"/>
    </row>
    <row r="21" spans="4:8" ht="12.75">
      <c r="D21" s="71"/>
      <c r="E21" s="71"/>
      <c r="F21" s="71"/>
      <c r="G21" s="71"/>
      <c r="H21" s="71"/>
    </row>
    <row r="22" spans="4:8" ht="12.75">
      <c r="D22" s="71"/>
      <c r="E22" s="71"/>
      <c r="F22" s="71"/>
      <c r="G22" s="71"/>
      <c r="H22" s="71"/>
    </row>
    <row r="23" spans="4:8" ht="12.75">
      <c r="D23" s="71"/>
      <c r="E23" s="71"/>
      <c r="F23" s="71"/>
      <c r="G23" s="71"/>
      <c r="H23" s="71"/>
    </row>
    <row r="24" spans="4:8" ht="12.75">
      <c r="D24" s="71"/>
      <c r="E24" s="71"/>
      <c r="F24" s="71"/>
      <c r="G24" s="71"/>
      <c r="H24" s="71"/>
    </row>
    <row r="25" spans="4:8" ht="12.75">
      <c r="D25" s="71"/>
      <c r="E25" s="71"/>
      <c r="F25" s="71"/>
      <c r="G25" s="71"/>
      <c r="H25" s="71"/>
    </row>
    <row r="30" ht="12.75">
      <c r="B30" t="s">
        <v>103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3.57421875" style="0" customWidth="1"/>
    <col min="3" max="3" width="14.421875" style="0" customWidth="1"/>
  </cols>
  <sheetData/>
  <sheetProtection/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3.57421875" style="0" customWidth="1"/>
    <col min="2" max="2" width="12.00390625" style="0" customWidth="1"/>
  </cols>
  <sheetData>
    <row r="1" ht="12.75">
      <c r="B1" t="s">
        <v>296</v>
      </c>
    </row>
    <row r="2" spans="1:2" ht="12.75">
      <c r="A2" s="111" t="s">
        <v>341</v>
      </c>
      <c r="B2" s="112">
        <f>'Příjmy a financování'!I5/1000</f>
        <v>76800.90232000001</v>
      </c>
    </row>
    <row r="3" spans="1:2" ht="12.75">
      <c r="A3" s="111" t="s">
        <v>342</v>
      </c>
      <c r="B3" s="112">
        <f>'Příjmy a financování'!I24/1000</f>
        <v>25448.838920000002</v>
      </c>
    </row>
    <row r="4" spans="1:2" ht="12.75">
      <c r="A4" s="111" t="s">
        <v>343</v>
      </c>
      <c r="B4" s="112">
        <f>'Příjmy a financování'!I92/1000</f>
        <v>17440.99</v>
      </c>
    </row>
    <row r="5" spans="1:2" ht="12.75">
      <c r="A5" s="111" t="s">
        <v>344</v>
      </c>
      <c r="B5" s="112">
        <f>'Příjmy a financování'!I104/1000</f>
        <v>12590.535040000002</v>
      </c>
    </row>
    <row r="6" ht="12.75">
      <c r="B6" s="112"/>
    </row>
    <row r="7" spans="1:2" ht="12.75">
      <c r="A7" s="24" t="s">
        <v>345</v>
      </c>
      <c r="B7" s="112">
        <f>Výdaje!H5/1000</f>
        <v>185.14589999999998</v>
      </c>
    </row>
    <row r="8" spans="1:2" ht="12.75">
      <c r="A8" s="24" t="s">
        <v>327</v>
      </c>
      <c r="B8" s="112">
        <f>Výdaje!H9/1000</f>
        <v>3254.36204</v>
      </c>
    </row>
    <row r="9" spans="1:2" ht="12.75">
      <c r="A9" s="24" t="s">
        <v>328</v>
      </c>
      <c r="B9" s="112">
        <f>Výdaje!H15/1000</f>
        <v>560.27</v>
      </c>
    </row>
    <row r="10" spans="1:2" ht="12.75">
      <c r="A10" s="24" t="s">
        <v>329</v>
      </c>
      <c r="B10" s="112">
        <f>Výdaje!H21/1000</f>
        <v>10255.14299</v>
      </c>
    </row>
    <row r="11" spans="1:2" ht="12.75">
      <c r="A11" s="24" t="s">
        <v>330</v>
      </c>
      <c r="B11" s="112">
        <f>Výdaje!H57/1000</f>
        <v>6424.64076</v>
      </c>
    </row>
    <row r="12" spans="1:2" ht="12.75">
      <c r="A12" s="24" t="s">
        <v>331</v>
      </c>
      <c r="B12" s="112">
        <f>Výdaje!H91/1000</f>
        <v>4712.76982</v>
      </c>
    </row>
    <row r="13" spans="1:2" ht="12.75">
      <c r="A13" s="24" t="s">
        <v>332</v>
      </c>
      <c r="B13" s="112">
        <f>Výdaje!H112/1000</f>
        <v>2267.267</v>
      </c>
    </row>
    <row r="14" spans="1:2" ht="12.75">
      <c r="A14" s="24" t="s">
        <v>333</v>
      </c>
      <c r="B14" s="112">
        <f>Výdaje!H122/1000</f>
        <v>15518.47112</v>
      </c>
    </row>
    <row r="15" spans="1:2" ht="12.75">
      <c r="A15" s="24" t="s">
        <v>334</v>
      </c>
      <c r="B15" s="112">
        <f>Výdaje!H143/1000</f>
        <v>8498.60808</v>
      </c>
    </row>
    <row r="16" spans="1:2" ht="12.75">
      <c r="A16" s="24" t="s">
        <v>335</v>
      </c>
      <c r="B16" s="112">
        <f>Výdaje!H152/1000</f>
        <v>3716.421</v>
      </c>
    </row>
    <row r="17" spans="1:2" ht="12.75">
      <c r="A17" s="24" t="s">
        <v>336</v>
      </c>
      <c r="B17" s="112">
        <f>Výdaje!H162/1000</f>
        <v>0</v>
      </c>
    </row>
    <row r="18" spans="1:2" ht="12.75">
      <c r="A18" s="24" t="s">
        <v>337</v>
      </c>
      <c r="B18" s="112">
        <f>Výdaje!H165/1000</f>
        <v>280.17452000000003</v>
      </c>
    </row>
    <row r="19" spans="1:2" ht="12.75">
      <c r="A19" s="24" t="s">
        <v>338</v>
      </c>
      <c r="B19" s="112">
        <f>Výdaje!H168/1000</f>
        <v>17837.3879</v>
      </c>
    </row>
    <row r="20" spans="1:2" ht="12.75">
      <c r="A20" s="24" t="s">
        <v>339</v>
      </c>
      <c r="B20" s="112">
        <f>Výdaje!H179/1000</f>
        <v>9806.457199999999</v>
      </c>
    </row>
    <row r="21" spans="1:2" ht="12.75">
      <c r="A21" s="24" t="s">
        <v>340</v>
      </c>
      <c r="B21" s="112">
        <f>Výdaje!H188/1000</f>
        <v>732.18246</v>
      </c>
    </row>
    <row r="22" spans="1:2" ht="12.75">
      <c r="A22" s="24" t="s">
        <v>297</v>
      </c>
      <c r="B22" s="112">
        <f>Výdaje!H206/1000</f>
        <v>221.07451</v>
      </c>
    </row>
    <row r="23" spans="1:2" ht="12.75">
      <c r="A23" s="96" t="s">
        <v>298</v>
      </c>
      <c r="B23" s="112">
        <f>Výdaje!H215/1000</f>
        <v>40619.14448999999</v>
      </c>
    </row>
    <row r="25" spans="1:2" ht="12.75">
      <c r="A25" s="96" t="s">
        <v>300</v>
      </c>
      <c r="B25" s="112">
        <f>Výdaje!H217/1000</f>
        <v>549.13113</v>
      </c>
    </row>
    <row r="26" spans="1:2" ht="12.75">
      <c r="A26" s="24" t="s">
        <v>119</v>
      </c>
      <c r="B26" s="112">
        <f>Výdaje!H230/1000</f>
        <v>7051.129</v>
      </c>
    </row>
    <row r="27" spans="1:2" ht="12.75">
      <c r="A27" s="24" t="s">
        <v>299</v>
      </c>
      <c r="B27" s="112">
        <f>(Výdaje!H242+Výdaje!H243+Výdaje!H245+Výdaje!H246+Výdaje!H247)/1000</f>
        <v>4499.530470000001</v>
      </c>
    </row>
    <row r="28" spans="1:2" ht="12.75">
      <c r="A28" s="24" t="s">
        <v>128</v>
      </c>
      <c r="B28" s="112">
        <f>Výdaje!H249/1000</f>
        <v>16657.333489999997</v>
      </c>
    </row>
    <row r="29" spans="1:2" ht="12.75">
      <c r="A29" s="24" t="s">
        <v>131</v>
      </c>
      <c r="B29" s="112">
        <f>Výdaje!H265/1000</f>
        <v>1422.70648</v>
      </c>
    </row>
    <row r="30" spans="1:2" ht="12.75">
      <c r="A30" s="24" t="s">
        <v>132</v>
      </c>
      <c r="B30" s="112">
        <f>Výdaje!H276/1000</f>
        <v>4165.593900000001</v>
      </c>
    </row>
    <row r="31" spans="1:2" ht="12.75">
      <c r="A31" s="24" t="s">
        <v>133</v>
      </c>
      <c r="B31" s="112">
        <f>Výdaje!H288/1000</f>
        <v>6273.72002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Věra</dc:creator>
  <cp:keywords/>
  <dc:description/>
  <cp:lastModifiedBy>Věra Pokorná</cp:lastModifiedBy>
  <cp:lastPrinted>2017-01-13T06:37:46Z</cp:lastPrinted>
  <dcterms:created xsi:type="dcterms:W3CDTF">2013-10-03T12:09:10Z</dcterms:created>
  <dcterms:modified xsi:type="dcterms:W3CDTF">2017-01-27T09:27:17Z</dcterms:modified>
  <cp:category/>
  <cp:version/>
  <cp:contentType/>
  <cp:contentStatus/>
</cp:coreProperties>
</file>