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21120" windowHeight="11280" activeTab="6"/>
  </bookViews>
  <sheets>
    <sheet name="Stavba" sheetId="1" r:id="rId1"/>
    <sheet name="1.2. 1 KL" sheetId="2" r:id="rId2"/>
    <sheet name="1.2. 1 Rek" sheetId="3" r:id="rId3"/>
    <sheet name="1.2. 1 Pol" sheetId="4" r:id="rId4"/>
    <sheet name="1.3 1 KL" sheetId="5" r:id="rId5"/>
    <sheet name="1.3 1 Rek" sheetId="6" r:id="rId6"/>
    <sheet name="1.3 1 Pol" sheetId="7" r:id="rId7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'1.2. 1 Pol'!$1:$6</definedName>
    <definedName name="_xlnm.Print_Titles" localSheetId="2">'1.2. 1 Rek'!$1:$6</definedName>
    <definedName name="_xlnm.Print_Titles" localSheetId="6">'1.3 1 Pol'!$1:$6</definedName>
    <definedName name="_xlnm.Print_Titles" localSheetId="5">'1.3 1 Rek'!$1:$6</definedName>
    <definedName name="Objednatel" localSheetId="0">'Stavba'!$D$11</definedName>
    <definedName name="Objekt" localSheetId="0">'Stavba'!$B$29</definedName>
    <definedName name="_xlnm.Print_Area" localSheetId="1">'1.2. 1 KL'!$A$1:$G$45</definedName>
    <definedName name="_xlnm.Print_Area" localSheetId="3">'1.2. 1 Pol'!$A$1:$K$108</definedName>
    <definedName name="_xlnm.Print_Area" localSheetId="2">'1.2. 1 Rek'!$A$1:$I$21</definedName>
    <definedName name="_xlnm.Print_Area" localSheetId="4">'1.3 1 KL'!$A$1:$G$45</definedName>
    <definedName name="_xlnm.Print_Area" localSheetId="6">'1.3 1 Pol'!$A$1:$K$15</definedName>
    <definedName name="_xlnm.Print_Area" localSheetId="5">'1.3 1 Rek'!$A$1:$I$14</definedName>
    <definedName name="_xlnm.Print_Area" localSheetId="0">'Stavba'!$B$1:$J$69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'1.2. 1 Pol'!#REF!</definedName>
    <definedName name="solver_opt" localSheetId="6" hidden="1">'1.3 1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'Stavba'!$F$58:$J$58</definedName>
    <definedName name="StavbaCelkem" localSheetId="0">'Stavba'!$H$32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<sst xmlns="http://schemas.openxmlformats.org/spreadsheetml/2006/main" count="573" uniqueCount="283">
  <si>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</si>
  <si>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</si>
  <si>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</si>
  <si>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</si>
  <si>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</si>
  <si>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</si>
  <si>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</si>
  <si>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</si>
  <si>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</si>
  <si>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</si>
  <si>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</si>
  <si>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</si>
  <si>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</si>
  <si>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</si>
  <si>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</si>
  <si>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</si>
  <si>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</si>
  <si>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</si>
  <si>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</si>
  <si>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</si>
  <si>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</si>
  <si>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</si>
  <si>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</si>
  <si>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</si>
  <si>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</si>
  <si>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</si>
  <si>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</si>
  <si>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</si>
  <si>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</si>
  <si>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</si>
  <si>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</si>
  <si>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</si>
  <si>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</si>
  <si>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</si>
  <si>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</si>
  <si>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</si>
  <si>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</si>
  <si>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</si>
  <si>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</si>
  <si>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</si>
  <si>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</si>
  <si>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</si>
  <si>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</si>
  <si>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</si>
  <si>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</si>
  <si>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</si>
  <si>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</si>
  <si>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</si>
  <si>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</si>
  <si>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</si>
  <si>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</si>
  <si>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</si>
  <si>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</si>
  <si>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</si>
  <si>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</si>
  <si>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</si>
  <si>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</si>
  <si>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</si>
  <si>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</si>
  <si>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</si>
  <si>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</si>
  <si>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</si>
  <si>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</si>
  <si>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</si>
  <si>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</si>
  <si>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</si>
  <si>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</si>
  <si>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</si>
  <si>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</si>
  <si>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</si>
  <si>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</si>
  <si>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</si>
  <si>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</si>
  <si>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</si>
  <si>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</si>
  <si>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</si>
  <si>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</si>
  <si>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</si>
  <si>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</si>
  <si>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</si>
  <si>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</si>
  <si>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</si>
  <si>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</si>
  <si>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</si>
  <si>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</si>
  <si>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</si>
  <si>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</si>
  <si>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</si>
  <si>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</si>
  <si>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</si>
  <si>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</si>
  <si>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</si>
  <si>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</si>
  <si>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</si>
  <si>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</si>
  <si>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</si>
  <si>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</si>
  <si>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</si>
  <si>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</si>
  <si>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</si>
  <si>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</si>
  <si>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</si>
  <si>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</si>
  <si>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00761</t>
  </si>
  <si>
    <t>Město Velká Bíteš</t>
  </si>
  <si>
    <t>00761 Město Velká Bíteš</t>
  </si>
  <si>
    <t>1.2.</t>
  </si>
  <si>
    <t>Zídka a oplocení</t>
  </si>
  <si>
    <t>1.2. Zídka a oplocení</t>
  </si>
  <si>
    <t>Zídka a oplocení ul. Pod Hradbami</t>
  </si>
  <si>
    <t>1 Zemní práce</t>
  </si>
  <si>
    <t>113107125R00</t>
  </si>
  <si>
    <t xml:space="preserve">Odstranění podkladu pl. 200 m2,kam.drcené tl.50 cm </t>
  </si>
  <si>
    <t>m2</t>
  </si>
  <si>
    <t>Odstranění stávající parkovací plochy pro manipulační pruh výstavby oplocení:</t>
  </si>
  <si>
    <t>47*1</t>
  </si>
  <si>
    <t>132201111R00</t>
  </si>
  <si>
    <t xml:space="preserve">Hloubení rýh š.do 60 cm v hor.3 do 100 m3, STROJNĚ </t>
  </si>
  <si>
    <t>m3</t>
  </si>
  <si>
    <t>Pod gabionovou stěnu:(3,5+4+4,5+4,5+14,5)*0,5*0,5</t>
  </si>
  <si>
    <t>Pod kamennou zeď:(9+1,5)*0,6*0,9</t>
  </si>
  <si>
    <t>Pod bránu:3*0,6*0,9</t>
  </si>
  <si>
    <t>132201109R00</t>
  </si>
  <si>
    <t xml:space="preserve">Příplatek za lepivost - hloubení rýh 60 cm v hor.3 </t>
  </si>
  <si>
    <t>Lepivost 30%:15,04*0,3</t>
  </si>
  <si>
    <t>133201101R00</t>
  </si>
  <si>
    <t xml:space="preserve">Hloubení šachet v hor.3 do 100 m3 </t>
  </si>
  <si>
    <t>Výkop pro betonovou patku sloupku:</t>
  </si>
  <si>
    <t>6*(0,6*0,6*0,9)</t>
  </si>
  <si>
    <t>133201109R00</t>
  </si>
  <si>
    <t xml:space="preserve">Příplatek za lepivost - hloubení šachet v hor.3 </t>
  </si>
  <si>
    <t>Lepivost 30%:1,944*0,3</t>
  </si>
  <si>
    <t>162201102R00</t>
  </si>
  <si>
    <t xml:space="preserve">Vodorovné přemístění výkopku z hor.1-4 do 50 m </t>
  </si>
  <si>
    <t>Odvoz a zpětný dovoz kameniva pro opravu zpevněné plochy za novým oplocením:</t>
  </si>
  <si>
    <t>2*23,5</t>
  </si>
  <si>
    <t>162701105R00</t>
  </si>
  <si>
    <t xml:space="preserve">Vodorovné přemístění výkopku z hor.1-4 do 10000 m </t>
  </si>
  <si>
    <t>15,04+1,944</t>
  </si>
  <si>
    <t>167101101R00</t>
  </si>
  <si>
    <t xml:space="preserve">Nakládání výkopku z hor.1-4 v množství do 100 m3 </t>
  </si>
  <si>
    <t>171201101R00</t>
  </si>
  <si>
    <t xml:space="preserve">Uložení sypaniny do násypů nezhutněných </t>
  </si>
  <si>
    <t>181101111R00</t>
  </si>
  <si>
    <t xml:space="preserve">Úprava pláně v zářezech se zhutněním - ručně </t>
  </si>
  <si>
    <t>Pod gabionovou stěnu:(3,5+4+4,5+4,5+14,5)*0,5</t>
  </si>
  <si>
    <t>Pod kamennou zeď:(9+1,5)*0,6</t>
  </si>
  <si>
    <t>Pod sloupky:6*(0,6*0,6)</t>
  </si>
  <si>
    <t>Pod bránu:3*0,6</t>
  </si>
  <si>
    <t>182001111R00</t>
  </si>
  <si>
    <t xml:space="preserve">Plošná úprava terénu, nerovnosti do 10 cm v rovině </t>
  </si>
  <si>
    <t>Manipulační pruh v průběhu výstavby:</t>
  </si>
  <si>
    <t>47*3</t>
  </si>
  <si>
    <t>199000002R00</t>
  </si>
  <si>
    <t xml:space="preserve">Poplatek za skládku horniny 1- 4 </t>
  </si>
  <si>
    <t>2</t>
  </si>
  <si>
    <t>Základy a zvláštní zakládání</t>
  </si>
  <si>
    <t>2 Základy a zvláštní zakládání</t>
  </si>
  <si>
    <t>271571111R00</t>
  </si>
  <si>
    <t xml:space="preserve">Polštář základu ze štěrkopísku tříděného </t>
  </si>
  <si>
    <t>Pod kamennou zeď:(9+1,5)*0,6*0,1</t>
  </si>
  <si>
    <t>Pod sloupek:6*(0,6*0,6*0,1)</t>
  </si>
  <si>
    <t>Pod základ u brány:3*0,6*0,1</t>
  </si>
  <si>
    <t>274313611R00</t>
  </si>
  <si>
    <t xml:space="preserve">Beton základových pasů prostý C 16/20 </t>
  </si>
  <si>
    <t>Pod kamennou zeď:(9+1,5)*0,6*0,8</t>
  </si>
  <si>
    <t>Pod sloupky:6*(0,6*0,6*0,8)</t>
  </si>
  <si>
    <t>Pod bránu:3*0,8*0,6</t>
  </si>
  <si>
    <t>274351215RT1</t>
  </si>
  <si>
    <t>Bednění stěn základových pasů - zřízení bednicí materiál prkna</t>
  </si>
  <si>
    <t>Bednění zhlaví bet. základu - 100 mm:(9+2+0,6+1,5+8,5)*0,1</t>
  </si>
  <si>
    <t>7*(0,6+0,6+0,6+0,6)*0,1</t>
  </si>
  <si>
    <t>3*2*0,1</t>
  </si>
  <si>
    <t>274351216R00</t>
  </si>
  <si>
    <t xml:space="preserve">Bednění stěn základových pasů - odstranění </t>
  </si>
  <si>
    <t>274361821R00</t>
  </si>
  <si>
    <t xml:space="preserve">Výztuž základových pasů z betonářské oceli 10 505 </t>
  </si>
  <si>
    <t>t</t>
  </si>
  <si>
    <t>Uvažováno 40 Kg/m3:</t>
  </si>
  <si>
    <t>Ztratné 10%:((8,2080*40)/1000)*1,1</t>
  </si>
  <si>
    <t>3</t>
  </si>
  <si>
    <t>Svislé a kompletní konstrukce</t>
  </si>
  <si>
    <t>3 Svislé a kompletní konstrukce</t>
  </si>
  <si>
    <t>311211126R00</t>
  </si>
  <si>
    <t xml:space="preserve">Zdivo nadzákladové z lomového kamene na MC 15 </t>
  </si>
  <si>
    <t>(9+1,5)*2*0,5</t>
  </si>
  <si>
    <t>311211128R00</t>
  </si>
  <si>
    <t xml:space="preserve">Příplatek za jednostranné lícování zdiva </t>
  </si>
  <si>
    <t>311321824R00</t>
  </si>
  <si>
    <t xml:space="preserve">Železobeton nadzákladových zdí pohledový C 20/25 </t>
  </si>
  <si>
    <t>Pod kamennou zdí:(9+1,5)*0,5*0,5</t>
  </si>
  <si>
    <t>Sloupky:7*(2,5*0,5*0,5)</t>
  </si>
  <si>
    <t>Pod gabionovou stěnou:(3,5+4+4,5+4,5+14,5)*0,5*0,5</t>
  </si>
  <si>
    <t>311351105R00</t>
  </si>
  <si>
    <t xml:space="preserve">Bednění nadzákladových zdí oboustranné - zřízení </t>
  </si>
  <si>
    <t>Pod kamennou zdí:(9+2+0,5+1,5+8,5)*0,5</t>
  </si>
  <si>
    <t>Sloupky:7*2,5*(0,5+0,5+0,5+0,5)</t>
  </si>
  <si>
    <t>Pod gabionovou stěnou:((3,5+4+4,5+4,5+14,5)*2)*0,5</t>
  </si>
  <si>
    <t>311351106R00</t>
  </si>
  <si>
    <t xml:space="preserve">Bednění nadzákladových zdí oboustranné-odstranění </t>
  </si>
  <si>
    <t>311361821R00</t>
  </si>
  <si>
    <t xml:space="preserve">Výztuž nadzákladových zdí z betonářské ocelí 10505 </t>
  </si>
  <si>
    <t>Uvažováno 65 Kg/m3:</t>
  </si>
  <si>
    <t>Ztratné 10%:((14,75*65)/1000)*1,1</t>
  </si>
  <si>
    <t>334214521U00</t>
  </si>
  <si>
    <t>Opěr zeď nadzákl kámen do gabionu velikost ok 50x50 mm</t>
  </si>
  <si>
    <t>(3,5+4+4,5+4,5+14,5)*2*0,5</t>
  </si>
  <si>
    <t>3 R 01</t>
  </si>
  <si>
    <t xml:space="preserve">Obezdění a usazení stávající skříně HUP </t>
  </si>
  <si>
    <t>kpl</t>
  </si>
  <si>
    <t>3 R 02</t>
  </si>
  <si>
    <t xml:space="preserve">D+M betonové krycí deska tl. 60 mm </t>
  </si>
  <si>
    <t>m</t>
  </si>
  <si>
    <t>V místě bítešské kamenné zdi:</t>
  </si>
  <si>
    <t>9+2</t>
  </si>
  <si>
    <t>5</t>
  </si>
  <si>
    <t>Komunikace</t>
  </si>
  <si>
    <t>5 Komunikace</t>
  </si>
  <si>
    <t>564271111R00</t>
  </si>
  <si>
    <t xml:space="preserve">Podklad ze štěrkopísku po zhutnění tloušťky 25 cm </t>
  </si>
  <si>
    <t>V místě pod bránou - tl. komunikace 500 mm:2*(3*0,5)</t>
  </si>
  <si>
    <t>Sjezd - průměrná výše komunikace 250 mm:2,5*3</t>
  </si>
  <si>
    <t>566901111R00</t>
  </si>
  <si>
    <t xml:space="preserve">Vyspravení podkladu po překopech štěrkopískem </t>
  </si>
  <si>
    <t>Zapravení stávající zpevněné plochy parkoviště do původního stavu:</t>
  </si>
  <si>
    <t>47*1*0,5</t>
  </si>
  <si>
    <t>96</t>
  </si>
  <si>
    <t>Bourání konstrukcí</t>
  </si>
  <si>
    <t>96 Bourání konstrukcí</t>
  </si>
  <si>
    <t>961044111R00</t>
  </si>
  <si>
    <t xml:space="preserve">Bourání základů z betonu prostého </t>
  </si>
  <si>
    <t>Stávající podezdívka oplocení:(3,6+0,5)*0,2*0,8</t>
  </si>
  <si>
    <t>Betonový základ stávajícího oplocení:10*0,5*0,8</t>
  </si>
  <si>
    <t>966067111R00</t>
  </si>
  <si>
    <t xml:space="preserve">Rozebrání plotu tyč. lať. prken. drátěného, plech. </t>
  </si>
  <si>
    <t>Demontáž stávajícího opocení:48,5000</t>
  </si>
  <si>
    <t>99</t>
  </si>
  <si>
    <t>Staveništní přesun hmot</t>
  </si>
  <si>
    <t>99 Staveništní přesun hmot</t>
  </si>
  <si>
    <t>998152121R00</t>
  </si>
  <si>
    <t xml:space="preserve">Přesun hmot, oplocení, zvláštní obj. monol. do 3 m </t>
  </si>
  <si>
    <t>766</t>
  </si>
  <si>
    <t>Konstrukce truhlářské</t>
  </si>
  <si>
    <t>766 Konstrukce truhlářské</t>
  </si>
  <si>
    <t>766 R 01</t>
  </si>
  <si>
    <t>D+M dřevěná bez viditelného kování na vně. straně vč. povrchového nátěru, 1850x3000 mm</t>
  </si>
  <si>
    <t>D96</t>
  </si>
  <si>
    <t>Přesuny suti a vybouraných hmot</t>
  </si>
  <si>
    <t>D96 Přesuny suti a vybouraných hmot</t>
  </si>
  <si>
    <t>979087213R00</t>
  </si>
  <si>
    <t xml:space="preserve">Nakládání vybouraných hmot na dopravní prostředky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</si>
  <si>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</si>
  <si>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</si>
  <si>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</si>
  <si>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</si>
  <si>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979990103R00</t>
  </si>
  <si>
    <t xml:space="preserve">Poplatek za skládku suti - beton </t>
  </si>
  <si>
    <t>979093111R00</t>
  </si>
  <si>
    <t xml:space="preserve">Uložení suti na skládku bez zhutnění </t>
  </si>
  <si>
    <t>1 Zídka a oplocení ul. Pod Hradbami</t>
  </si>
  <si>
    <t>1.3</t>
  </si>
  <si>
    <t>Vedlejší a ostatní náklady</t>
  </si>
  <si>
    <t>1.3 Vedlejší a ostatní náklady</t>
  </si>
  <si>
    <t>0</t>
  </si>
  <si>
    <t>Všeobecné konstrukce a práce</t>
  </si>
  <si>
    <t>0 Všeobecné konstrukce a práce</t>
  </si>
  <si>
    <t>001</t>
  </si>
  <si>
    <t xml:space="preserve">Vytyčení stavby geodetem </t>
  </si>
  <si>
    <t>soubor</t>
  </si>
  <si>
    <t>002</t>
  </si>
  <si>
    <t xml:space="preserve">Vytyčení stávajících inženýrských sítí </t>
  </si>
  <si>
    <t>003</t>
  </si>
  <si>
    <t xml:space="preserve">Dokumentace skutečného provedení stavby </t>
  </si>
  <si>
    <t>004</t>
  </si>
  <si>
    <t xml:space="preserve">Geometrický plán </t>
  </si>
  <si>
    <t>005</t>
  </si>
  <si>
    <t>Úklid a čištění místních komunikací vlivem stavby</t>
  </si>
  <si>
    <t>006</t>
  </si>
  <si>
    <t>Zajištění obvodu stavby s ohledem na bezpečnost práce</t>
  </si>
  <si>
    <t>007</t>
  </si>
  <si>
    <t xml:space="preserve">Zařízení staveniště </t>
  </si>
  <si>
    <t>1 Vedlejší a ostatní náklady</t>
  </si>
  <si>
    <t>Slepý rozpočet stavby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</si>
</sst>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1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right"/>
    </xf>
    <xf numFmtId="49" fontId="23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6" fillId="18" borderId="10" xfId="0" applyFont="1" applyFill="1" applyBorder="1" applyAlignment="1">
      <alignment wrapText="1"/>
    </xf>
    <xf numFmtId="0" fontId="26" fillId="18" borderId="11" xfId="0" applyFont="1" applyFill="1" applyBorder="1" applyAlignment="1">
      <alignment wrapText="1"/>
    </xf>
    <xf numFmtId="0" fontId="26" fillId="18" borderId="12" xfId="0" applyFont="1" applyFill="1" applyBorder="1" applyAlignment="1">
      <alignment wrapText="1"/>
    </xf>
    <xf numFmtId="0" fontId="26" fillId="18" borderId="10" xfId="0" applyFont="1" applyFill="1" applyBorder="1" applyAlignment="1">
      <alignment horizontal="right" wrapText="1"/>
    </xf>
    <xf numFmtId="0" fontId="23" fillId="18" borderId="11" xfId="0" applyFont="1" applyFill="1" applyBorder="1" applyAlignment="1">
      <alignment/>
    </xf>
    <xf numFmtId="0" fontId="26" fillId="18" borderId="11" xfId="0" applyFont="1" applyFill="1" applyBorder="1" applyAlignment="1">
      <alignment horizontal="right" wrapText="1"/>
    </xf>
    <xf numFmtId="0" fontId="26" fillId="18" borderId="12" xfId="0" applyFont="1" applyFill="1" applyBorder="1" applyAlignment="1">
      <alignment horizontal="right" vertical="center"/>
    </xf>
    <xf numFmtId="0" fontId="26" fillId="13" borderId="0" xfId="0" applyFont="1" applyFill="1" applyBorder="1" applyAlignment="1">
      <alignment horizontal="right" wrapText="1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13" borderId="0" xfId="0" applyNumberFormat="1" applyFont="1" applyFill="1" applyBorder="1" applyAlignment="1">
      <alignment vertical="center"/>
    </xf>
    <xf numFmtId="4" fontId="23" fillId="0" borderId="13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7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0" fontId="28" fillId="4" borderId="10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4" fontId="28" fillId="4" borderId="19" xfId="0" applyNumberFormat="1" applyFont="1" applyFill="1" applyBorder="1" applyAlignment="1">
      <alignment horizontal="right" vertical="center"/>
    </xf>
    <xf numFmtId="4" fontId="28" fillId="4" borderId="20" xfId="0" applyNumberFormat="1" applyFont="1" applyFill="1" applyBorder="1" applyAlignment="1">
      <alignment horizontal="right" vertical="center"/>
    </xf>
    <xf numFmtId="4" fontId="29" fillId="13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6" fillId="18" borderId="10" xfId="0" applyFont="1" applyFill="1" applyBorder="1" applyAlignment="1">
      <alignment vertical="center"/>
    </xf>
    <xf numFmtId="0" fontId="29" fillId="18" borderId="11" xfId="0" applyFont="1" applyFill="1" applyBorder="1" applyAlignment="1">
      <alignment vertical="center"/>
    </xf>
    <xf numFmtId="0" fontId="29" fillId="18" borderId="12" xfId="0" applyFont="1" applyFill="1" applyBorder="1" applyAlignment="1">
      <alignment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/>
    </xf>
    <xf numFmtId="170" fontId="25" fillId="0" borderId="22" xfId="0" applyNumberFormat="1" applyFont="1" applyBorder="1" applyAlignment="1">
      <alignment/>
    </xf>
    <xf numFmtId="3" fontId="26" fillId="0" borderId="23" xfId="0" applyNumberFormat="1" applyFont="1" applyBorder="1" applyAlignment="1">
      <alignment horizontal="right"/>
    </xf>
    <xf numFmtId="0" fontId="23" fillId="0" borderId="24" xfId="47" applyFont="1" applyBorder="1" applyAlignment="1">
      <alignment horizontal="center"/>
      <protection/>
    </xf>
    <xf numFmtId="0" fontId="23" fillId="0" borderId="25" xfId="47" applyFont="1" applyBorder="1" applyAlignment="1">
      <alignment horizontal="left"/>
      <protection/>
    </xf>
    <xf numFmtId="3" fontId="25" fillId="0" borderId="22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166" fontId="23" fillId="0" borderId="26" xfId="0" applyNumberFormat="1" applyFont="1" applyBorder="1" applyAlignment="1">
      <alignment/>
    </xf>
    <xf numFmtId="49" fontId="25" fillId="0" borderId="13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170" fontId="25" fillId="0" borderId="14" xfId="0" applyNumberFormat="1" applyFont="1" applyBorder="1" applyAlignment="1">
      <alignment/>
    </xf>
    <xf numFmtId="3" fontId="26" fillId="0" borderId="26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26" xfId="0" applyNumberFormat="1" applyFont="1" applyBorder="1" applyAlignment="1">
      <alignment horizontal="right"/>
    </xf>
    <xf numFmtId="0" fontId="26" fillId="4" borderId="10" xfId="0" applyFont="1" applyFill="1" applyBorder="1" applyAlignment="1">
      <alignment vertical="center"/>
    </xf>
    <xf numFmtId="49" fontId="26" fillId="4" borderId="11" xfId="0" applyNumberFormat="1" applyFont="1" applyFill="1" applyBorder="1" applyAlignment="1">
      <alignment horizontal="left" vertical="center"/>
    </xf>
    <xf numFmtId="0" fontId="26" fillId="4" borderId="11" xfId="0" applyFont="1" applyFill="1" applyBorder="1" applyAlignment="1">
      <alignment vertical="center"/>
    </xf>
    <xf numFmtId="170" fontId="25" fillId="4" borderId="12" xfId="0" applyNumberFormat="1" applyFont="1" applyFill="1" applyBorder="1" applyAlignment="1">
      <alignment/>
    </xf>
    <xf numFmtId="3" fontId="26" fillId="4" borderId="21" xfId="0" applyNumberFormat="1" applyFont="1" applyFill="1" applyBorder="1" applyAlignment="1">
      <alignment horizontal="right" vertical="center"/>
    </xf>
    <xf numFmtId="166" fontId="26" fillId="4" borderId="2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0" fontId="26" fillId="18" borderId="21" xfId="0" applyFont="1" applyFill="1" applyBorder="1" applyAlignment="1">
      <alignment vertical="center" wrapText="1"/>
    </xf>
    <xf numFmtId="0" fontId="29" fillId="18" borderId="10" xfId="0" applyFont="1" applyFill="1" applyBorder="1" applyAlignment="1">
      <alignment vertical="center"/>
    </xf>
    <xf numFmtId="49" fontId="25" fillId="0" borderId="23" xfId="0" applyNumberFormat="1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49" fontId="25" fillId="0" borderId="26" xfId="0" applyNumberFormat="1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3" fontId="26" fillId="4" borderId="12" xfId="0" applyNumberFormat="1" applyFont="1" applyFill="1" applyBorder="1" applyAlignment="1">
      <alignment horizontal="right" vertical="center"/>
    </xf>
    <xf numFmtId="4" fontId="29" fillId="18" borderId="21" xfId="0" applyNumberFormat="1" applyFont="1" applyFill="1" applyBorder="1" applyAlignment="1">
      <alignment horizontal="center" vertical="center"/>
    </xf>
    <xf numFmtId="166" fontId="25" fillId="0" borderId="23" xfId="0" applyNumberFormat="1" applyFont="1" applyBorder="1" applyAlignment="1">
      <alignment/>
    </xf>
    <xf numFmtId="166" fontId="25" fillId="0" borderId="26" xfId="0" applyNumberFormat="1" applyFont="1" applyBorder="1" applyAlignment="1">
      <alignment/>
    </xf>
    <xf numFmtId="166" fontId="25" fillId="4" borderId="21" xfId="0" applyNumberFormat="1" applyFont="1" applyFill="1" applyBorder="1" applyAlignment="1">
      <alignment/>
    </xf>
    <xf numFmtId="0" fontId="29" fillId="18" borderId="11" xfId="0" applyFont="1" applyFill="1" applyBorder="1" applyAlignment="1">
      <alignment vertical="center" wrapText="1"/>
    </xf>
    <xf numFmtId="0" fontId="29" fillId="18" borderId="11" xfId="0" applyFont="1" applyFill="1" applyBorder="1" applyAlignment="1">
      <alignment horizontal="center" vertical="center" wrapText="1"/>
    </xf>
    <xf numFmtId="170" fontId="25" fillId="4" borderId="11" xfId="0" applyNumberFormat="1" applyFont="1" applyFill="1" applyBorder="1" applyAlignment="1">
      <alignment/>
    </xf>
    <xf numFmtId="3" fontId="26" fillId="4" borderId="11" xfId="0" applyNumberFormat="1" applyFont="1" applyFill="1" applyBorder="1" applyAlignment="1">
      <alignment horizontal="right" vertical="center"/>
    </xf>
    <xf numFmtId="0" fontId="24" fillId="0" borderId="18" xfId="0" applyFont="1" applyBorder="1" applyAlignment="1">
      <alignment horizontal="centerContinuous" vertical="top"/>
    </xf>
    <xf numFmtId="0" fontId="23" fillId="0" borderId="18" xfId="0" applyFont="1" applyBorder="1" applyAlignment="1">
      <alignment horizontal="centerContinuous"/>
    </xf>
    <xf numFmtId="0" fontId="29" fillId="18" borderId="27" xfId="0" applyFont="1" applyFill="1" applyBorder="1" applyAlignment="1">
      <alignment horizontal="left"/>
    </xf>
    <xf numFmtId="0" fontId="25" fillId="18" borderId="28" xfId="0" applyFont="1" applyFill="1" applyBorder="1" applyAlignment="1">
      <alignment horizontal="centerContinuous"/>
    </xf>
    <xf numFmtId="49" fontId="26" fillId="18" borderId="29" xfId="0" applyNumberFormat="1" applyFont="1" applyFill="1" applyBorder="1" applyAlignment="1">
      <alignment horizontal="left"/>
    </xf>
    <xf numFmtId="49" fontId="25" fillId="18" borderId="28" xfId="0" applyNumberFormat="1" applyFont="1" applyFill="1" applyBorder="1" applyAlignment="1">
      <alignment horizontal="centerContinuous"/>
    </xf>
    <xf numFmtId="0" fontId="25" fillId="0" borderId="30" xfId="0" applyFont="1" applyBorder="1" applyAlignment="1">
      <alignment/>
    </xf>
    <xf numFmtId="49" fontId="25" fillId="0" borderId="31" xfId="0" applyNumberFormat="1" applyFont="1" applyBorder="1" applyAlignment="1">
      <alignment horizontal="left"/>
    </xf>
    <xf numFmtId="0" fontId="23" fillId="0" borderId="32" xfId="0" applyFont="1" applyBorder="1" applyAlignment="1">
      <alignment/>
    </xf>
    <xf numFmtId="0" fontId="25" fillId="0" borderId="12" xfId="0" applyFont="1" applyBorder="1" applyAlignment="1">
      <alignment/>
    </xf>
    <xf numFmtId="49" fontId="25" fillId="0" borderId="11" xfId="0" applyNumberFormat="1" applyFont="1" applyBorder="1" applyAlignment="1">
      <alignment/>
    </xf>
    <xf numFmtId="49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33" xfId="0" applyFont="1" applyBorder="1" applyAlignment="1">
      <alignment horizontal="left"/>
    </xf>
    <xf numFmtId="0" fontId="29" fillId="0" borderId="32" xfId="0" applyFont="1" applyBorder="1" applyAlignment="1">
      <alignment/>
    </xf>
    <xf numFmtId="49" fontId="25" fillId="0" borderId="33" xfId="0" applyNumberFormat="1" applyFont="1" applyBorder="1" applyAlignment="1">
      <alignment horizontal="left"/>
    </xf>
    <xf numFmtId="49" fontId="29" fillId="18" borderId="32" xfId="0" applyNumberFormat="1" applyFont="1" applyFill="1" applyBorder="1" applyAlignment="1">
      <alignment/>
    </xf>
    <xf numFmtId="49" fontId="23" fillId="18" borderId="12" xfId="0" applyNumberFormat="1" applyFont="1" applyFill="1" applyBorder="1" applyAlignment="1">
      <alignment/>
    </xf>
    <xf numFmtId="49" fontId="29" fillId="18" borderId="11" xfId="0" applyNumberFormat="1" applyFont="1" applyFill="1" applyBorder="1" applyAlignment="1">
      <alignment/>
    </xf>
    <xf numFmtId="49" fontId="23" fillId="18" borderId="11" xfId="0" applyNumberFormat="1" applyFont="1" applyFill="1" applyBorder="1" applyAlignment="1">
      <alignment/>
    </xf>
    <xf numFmtId="0" fontId="25" fillId="0" borderId="21" xfId="0" applyFont="1" applyFill="1" applyBorder="1" applyAlignment="1">
      <alignment/>
    </xf>
    <xf numFmtId="3" fontId="25" fillId="0" borderId="33" xfId="0" applyNumberFormat="1" applyFont="1" applyBorder="1" applyAlignment="1">
      <alignment horizontal="left"/>
    </xf>
    <xf numFmtId="0" fontId="23" fillId="0" borderId="0" xfId="0" applyFont="1" applyFill="1" applyAlignment="1">
      <alignment/>
    </xf>
    <xf numFmtId="49" fontId="29" fillId="18" borderId="34" xfId="0" applyNumberFormat="1" applyFont="1" applyFill="1" applyBorder="1" applyAlignment="1">
      <alignment/>
    </xf>
    <xf numFmtId="49" fontId="23" fillId="18" borderId="14" xfId="0" applyNumberFormat="1" applyFont="1" applyFill="1" applyBorder="1" applyAlignment="1">
      <alignment/>
    </xf>
    <xf numFmtId="49" fontId="29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21" xfId="0" applyNumberFormat="1" applyFont="1" applyBorder="1" applyAlignment="1">
      <alignment horizontal="left"/>
    </xf>
    <xf numFmtId="0" fontId="25" fillId="0" borderId="35" xfId="0" applyFont="1" applyBorder="1" applyAlignment="1">
      <alignment/>
    </xf>
    <xf numFmtId="0" fontId="25" fillId="0" borderId="21" xfId="0" applyNumberFormat="1" applyFont="1" applyBorder="1" applyAlignment="1">
      <alignment/>
    </xf>
    <xf numFmtId="0" fontId="25" fillId="0" borderId="36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25" fillId="0" borderId="36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21" xfId="0" applyFont="1" applyBorder="1" applyAlignment="1">
      <alignment/>
    </xf>
    <xf numFmtId="0" fontId="25" fillId="0" borderId="36" xfId="0" applyFont="1" applyBorder="1" applyAlignment="1">
      <alignment/>
    </xf>
    <xf numFmtId="3" fontId="23" fillId="0" borderId="0" xfId="0" applyNumberFormat="1" applyFont="1" applyAlignment="1">
      <alignment/>
    </xf>
    <xf numFmtId="0" fontId="25" fillId="0" borderId="32" xfId="0" applyFont="1" applyBorder="1" applyAlignment="1">
      <alignment/>
    </xf>
    <xf numFmtId="0" fontId="25" fillId="0" borderId="30" xfId="0" applyFont="1" applyBorder="1" applyAlignment="1">
      <alignment horizontal="left"/>
    </xf>
    <xf numFmtId="0" fontId="25" fillId="0" borderId="37" xfId="0" applyFont="1" applyBorder="1" applyAlignment="1">
      <alignment horizontal="left"/>
    </xf>
    <xf numFmtId="0" fontId="24" fillId="0" borderId="38" xfId="0" applyFont="1" applyBorder="1" applyAlignment="1">
      <alignment horizontal="centerContinuous" vertical="center"/>
    </xf>
    <xf numFmtId="0" fontId="28" fillId="0" borderId="39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23" fillId="0" borderId="40" xfId="0" applyFont="1" applyBorder="1" applyAlignment="1">
      <alignment horizontal="centerContinuous" vertical="center"/>
    </xf>
    <xf numFmtId="0" fontId="29" fillId="18" borderId="19" xfId="0" applyFont="1" applyFill="1" applyBorder="1" applyAlignment="1">
      <alignment horizontal="left"/>
    </xf>
    <xf numFmtId="0" fontId="23" fillId="18" borderId="20" xfId="0" applyFont="1" applyFill="1" applyBorder="1" applyAlignment="1">
      <alignment horizontal="left"/>
    </xf>
    <xf numFmtId="0" fontId="23" fillId="18" borderId="41" xfId="0" applyFont="1" applyFill="1" applyBorder="1" applyAlignment="1">
      <alignment horizontal="centerContinuous"/>
    </xf>
    <xf numFmtId="0" fontId="29" fillId="18" borderId="20" xfId="0" applyFont="1" applyFill="1" applyBorder="1" applyAlignment="1">
      <alignment horizontal="centerContinuous"/>
    </xf>
    <xf numFmtId="0" fontId="23" fillId="18" borderId="20" xfId="0" applyFont="1" applyFill="1" applyBorder="1" applyAlignment="1">
      <alignment horizontal="centerContinuous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3" fontId="23" fillId="0" borderId="31" xfId="0" applyNumberFormat="1" applyFont="1" applyBorder="1" applyAlignment="1">
      <alignment/>
    </xf>
    <xf numFmtId="0" fontId="23" fillId="0" borderId="27" xfId="0" applyFont="1" applyBorder="1" applyAlignment="1">
      <alignment/>
    </xf>
    <xf numFmtId="3" fontId="23" fillId="0" borderId="29" xfId="0" applyNumberFormat="1" applyFont="1" applyBorder="1" applyAlignment="1">
      <alignment/>
    </xf>
    <xf numFmtId="0" fontId="23" fillId="0" borderId="28" xfId="0" applyFont="1" applyBorder="1" applyAlignment="1">
      <alignment/>
    </xf>
    <xf numFmtId="3" fontId="23" fillId="0" borderId="11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3" xfId="0" applyFont="1" applyBorder="1" applyAlignment="1">
      <alignment shrinkToFit="1"/>
    </xf>
    <xf numFmtId="0" fontId="23" fillId="0" borderId="45" xfId="0" applyFont="1" applyBorder="1" applyAlignment="1">
      <alignment/>
    </xf>
    <xf numFmtId="0" fontId="23" fillId="0" borderId="34" xfId="0" applyFont="1" applyBorder="1" applyAlignment="1">
      <alignment/>
    </xf>
    <xf numFmtId="3" fontId="23" fillId="0" borderId="46" xfId="0" applyNumberFormat="1" applyFont="1" applyBorder="1" applyAlignment="1">
      <alignment/>
    </xf>
    <xf numFmtId="0" fontId="23" fillId="0" borderId="47" xfId="0" applyFont="1" applyBorder="1" applyAlignment="1">
      <alignment/>
    </xf>
    <xf numFmtId="3" fontId="23" fillId="0" borderId="48" xfId="0" applyNumberFormat="1" applyFont="1" applyBorder="1" applyAlignment="1">
      <alignment/>
    </xf>
    <xf numFmtId="0" fontId="23" fillId="0" borderId="49" xfId="0" applyFont="1" applyBorder="1" applyAlignment="1">
      <alignment/>
    </xf>
    <xf numFmtId="0" fontId="29" fillId="18" borderId="27" xfId="0" applyFont="1" applyFill="1" applyBorder="1" applyAlignment="1">
      <alignment/>
    </xf>
    <xf numFmtId="0" fontId="29" fillId="18" borderId="29" xfId="0" applyFont="1" applyFill="1" applyBorder="1" applyAlignment="1">
      <alignment/>
    </xf>
    <xf numFmtId="0" fontId="29" fillId="18" borderId="28" xfId="0" applyFont="1" applyFill="1" applyBorder="1" applyAlignment="1">
      <alignment/>
    </xf>
    <xf numFmtId="0" fontId="29" fillId="18" borderId="50" xfId="0" applyFont="1" applyFill="1" applyBorder="1" applyAlignment="1">
      <alignment/>
    </xf>
    <xf numFmtId="0" fontId="29" fillId="18" borderId="51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53" xfId="0" applyFont="1" applyBorder="1" applyAlignment="1">
      <alignment/>
    </xf>
    <xf numFmtId="0" fontId="23" fillId="0" borderId="54" xfId="0" applyFont="1" applyBorder="1" applyAlignment="1">
      <alignment/>
    </xf>
    <xf numFmtId="0" fontId="23" fillId="0" borderId="55" xfId="0" applyFont="1" applyBorder="1" applyAlignment="1">
      <alignment/>
    </xf>
    <xf numFmtId="0" fontId="23" fillId="0" borderId="16" xfId="0" applyFont="1" applyBorder="1" applyAlignment="1">
      <alignment/>
    </xf>
    <xf numFmtId="166" fontId="23" fillId="0" borderId="22" xfId="0" applyNumberFormat="1" applyFont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11" xfId="0" applyFont="1" applyBorder="1" applyAlignment="1">
      <alignment/>
    </xf>
    <xf numFmtId="166" fontId="23" fillId="0" borderId="12" xfId="0" applyNumberFormat="1" applyFont="1" applyBorder="1" applyAlignment="1">
      <alignment horizontal="right"/>
    </xf>
    <xf numFmtId="0" fontId="28" fillId="18" borderId="47" xfId="0" applyFont="1" applyFill="1" applyBorder="1" applyAlignment="1">
      <alignment/>
    </xf>
    <xf numFmtId="0" fontId="28" fillId="18" borderId="48" xfId="0" applyFont="1" applyFill="1" applyBorder="1" applyAlignment="1">
      <alignment/>
    </xf>
    <xf numFmtId="0" fontId="28" fillId="18" borderId="49" xfId="0" applyFont="1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vertical="justify"/>
    </xf>
    <xf numFmtId="49" fontId="29" fillId="0" borderId="56" xfId="47" applyNumberFormat="1" applyFont="1" applyBorder="1">
      <alignment/>
      <protection/>
    </xf>
    <xf numFmtId="49" fontId="23" fillId="0" borderId="56" xfId="47" applyNumberFormat="1" applyFont="1" applyBorder="1">
      <alignment/>
      <protection/>
    </xf>
    <xf numFmtId="49" fontId="23" fillId="0" borderId="56" xfId="47" applyNumberFormat="1" applyFont="1" applyBorder="1" applyAlignment="1">
      <alignment horizontal="right"/>
      <protection/>
    </xf>
    <xf numFmtId="0" fontId="23" fillId="0" borderId="57" xfId="47" applyFont="1" applyBorder="1">
      <alignment/>
      <protection/>
    </xf>
    <xf numFmtId="49" fontId="23" fillId="0" borderId="56" xfId="0" applyNumberFormat="1" applyFont="1" applyBorder="1" applyAlignment="1">
      <alignment horizontal="left"/>
    </xf>
    <xf numFmtId="0" fontId="23" fillId="0" borderId="58" xfId="0" applyNumberFormat="1" applyFont="1" applyBorder="1" applyAlignment="1">
      <alignment/>
    </xf>
    <xf numFmtId="49" fontId="29" fillId="0" borderId="59" xfId="47" applyNumberFormat="1" applyFont="1" applyBorder="1">
      <alignment/>
      <protection/>
    </xf>
    <xf numFmtId="49" fontId="23" fillId="0" borderId="59" xfId="47" applyNumberFormat="1" applyFont="1" applyBorder="1">
      <alignment/>
      <protection/>
    </xf>
    <xf numFmtId="49" fontId="23" fillId="0" borderId="59" xfId="47" applyNumberFormat="1" applyFont="1" applyBorder="1" applyAlignment="1">
      <alignment horizontal="right"/>
      <protection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49" fontId="29" fillId="18" borderId="19" xfId="0" applyNumberFormat="1" applyFont="1" applyFill="1" applyBorder="1" applyAlignment="1">
      <alignment horizontal="center"/>
    </xf>
    <xf numFmtId="0" fontId="29" fillId="18" borderId="20" xfId="0" applyFont="1" applyFill="1" applyBorder="1" applyAlignment="1">
      <alignment horizontal="center"/>
    </xf>
    <xf numFmtId="0" fontId="29" fillId="18" borderId="41" xfId="0" applyFont="1" applyFill="1" applyBorder="1" applyAlignment="1">
      <alignment horizontal="center"/>
    </xf>
    <xf numFmtId="0" fontId="29" fillId="18" borderId="60" xfId="0" applyFont="1" applyFill="1" applyBorder="1" applyAlignment="1">
      <alignment horizontal="center"/>
    </xf>
    <xf numFmtId="0" fontId="29" fillId="18" borderId="61" xfId="0" applyFont="1" applyFill="1" applyBorder="1" applyAlignment="1">
      <alignment horizontal="center"/>
    </xf>
    <xf numFmtId="0" fontId="29" fillId="18" borderId="62" xfId="0" applyFont="1" applyFill="1" applyBorder="1" applyAlignment="1">
      <alignment horizontal="center"/>
    </xf>
    <xf numFmtId="3" fontId="23" fillId="0" borderId="52" xfId="0" applyNumberFormat="1" applyFont="1" applyBorder="1" applyAlignment="1">
      <alignment/>
    </xf>
    <xf numFmtId="0" fontId="29" fillId="18" borderId="19" xfId="0" applyFont="1" applyFill="1" applyBorder="1" applyAlignment="1">
      <alignment/>
    </xf>
    <xf numFmtId="0" fontId="29" fillId="18" borderId="20" xfId="0" applyFont="1" applyFill="1" applyBorder="1" applyAlignment="1">
      <alignment/>
    </xf>
    <xf numFmtId="3" fontId="29" fillId="18" borderId="41" xfId="0" applyNumberFormat="1" applyFont="1" applyFill="1" applyBorder="1" applyAlignment="1">
      <alignment/>
    </xf>
    <xf numFmtId="3" fontId="29" fillId="18" borderId="60" xfId="0" applyNumberFormat="1" applyFont="1" applyFill="1" applyBorder="1" applyAlignment="1">
      <alignment/>
    </xf>
    <xf numFmtId="3" fontId="29" fillId="18" borderId="61" xfId="0" applyNumberFormat="1" applyFont="1" applyFill="1" applyBorder="1" applyAlignment="1">
      <alignment/>
    </xf>
    <xf numFmtId="3" fontId="29" fillId="18" borderId="62" xfId="0" applyNumberFormat="1" applyFont="1" applyFill="1" applyBorder="1" applyAlignment="1">
      <alignment/>
    </xf>
    <xf numFmtId="3" fontId="24" fillId="0" borderId="0" xfId="0" applyNumberFormat="1" applyFont="1" applyAlignment="1">
      <alignment horizontal="centerContinuous"/>
    </xf>
    <xf numFmtId="0" fontId="23" fillId="18" borderId="51" xfId="0" applyFont="1" applyFill="1" applyBorder="1" applyAlignment="1">
      <alignment/>
    </xf>
    <xf numFmtId="0" fontId="29" fillId="18" borderId="63" xfId="0" applyFont="1" applyFill="1" applyBorder="1" applyAlignment="1">
      <alignment horizontal="right"/>
    </xf>
    <xf numFmtId="0" fontId="29" fillId="18" borderId="29" xfId="0" applyFont="1" applyFill="1" applyBorder="1" applyAlignment="1">
      <alignment horizontal="right"/>
    </xf>
    <xf numFmtId="0" fontId="29" fillId="18" borderId="28" xfId="0" applyFont="1" applyFill="1" applyBorder="1" applyAlignment="1">
      <alignment horizontal="center"/>
    </xf>
    <xf numFmtId="4" fontId="26" fillId="18" borderId="29" xfId="0" applyNumberFormat="1" applyFont="1" applyFill="1" applyBorder="1" applyAlignment="1">
      <alignment horizontal="right"/>
    </xf>
    <xf numFmtId="4" fontId="26" fillId="18" borderId="51" xfId="0" applyNumberFormat="1" applyFont="1" applyFill="1" applyBorder="1" applyAlignment="1">
      <alignment horizontal="right"/>
    </xf>
    <xf numFmtId="0" fontId="23" fillId="0" borderId="37" xfId="0" applyFont="1" applyBorder="1" applyAlignment="1">
      <alignment/>
    </xf>
    <xf numFmtId="3" fontId="23" fillId="0" borderId="44" xfId="0" applyNumberFormat="1" applyFont="1" applyBorder="1" applyAlignment="1">
      <alignment horizontal="right"/>
    </xf>
    <xf numFmtId="166" fontId="23" fillId="0" borderId="21" xfId="0" applyNumberFormat="1" applyFont="1" applyBorder="1" applyAlignment="1">
      <alignment horizontal="right"/>
    </xf>
    <xf numFmtId="3" fontId="23" fillId="0" borderId="53" xfId="0" applyNumberFormat="1" applyFont="1" applyBorder="1" applyAlignment="1">
      <alignment horizontal="right"/>
    </xf>
    <xf numFmtId="4" fontId="23" fillId="0" borderId="43" xfId="0" applyNumberFormat="1" applyFont="1" applyBorder="1" applyAlignment="1">
      <alignment horizontal="right"/>
    </xf>
    <xf numFmtId="3" fontId="23" fillId="0" borderId="37" xfId="0" applyNumberFormat="1" applyFont="1" applyBorder="1" applyAlignment="1">
      <alignment horizontal="right"/>
    </xf>
    <xf numFmtId="0" fontId="23" fillId="18" borderId="47" xfId="0" applyFont="1" applyFill="1" applyBorder="1" applyAlignment="1">
      <alignment/>
    </xf>
    <xf numFmtId="0" fontId="29" fillId="18" borderId="48" xfId="0" applyFont="1" applyFill="1" applyBorder="1" applyAlignment="1">
      <alignment/>
    </xf>
    <xf numFmtId="0" fontId="23" fillId="18" borderId="48" xfId="0" applyFont="1" applyFill="1" applyBorder="1" applyAlignment="1">
      <alignment/>
    </xf>
    <xf numFmtId="4" fontId="23" fillId="18" borderId="64" xfId="0" applyNumberFormat="1" applyFont="1" applyFill="1" applyBorder="1" applyAlignment="1">
      <alignment/>
    </xf>
    <xf numFmtId="4" fontId="23" fillId="18" borderId="47" xfId="0" applyNumberFormat="1" applyFont="1" applyFill="1" applyBorder="1" applyAlignment="1">
      <alignment/>
    </xf>
    <xf numFmtId="4" fontId="23" fillId="18" borderId="48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56" xfId="47" applyFont="1" applyBorder="1">
      <alignment/>
      <protection/>
    </xf>
    <xf numFmtId="0" fontId="25" fillId="0" borderId="57" xfId="47" applyFont="1" applyBorder="1" applyAlignment="1">
      <alignment horizontal="right"/>
      <protection/>
    </xf>
    <xf numFmtId="49" fontId="23" fillId="0" borderId="56" xfId="47" applyNumberFormat="1" applyFont="1" applyBorder="1" applyAlignment="1">
      <alignment horizontal="left"/>
      <protection/>
    </xf>
    <xf numFmtId="0" fontId="23" fillId="0" borderId="58" xfId="47" applyFont="1" applyBorder="1">
      <alignment/>
      <protection/>
    </xf>
    <xf numFmtId="0" fontId="23" fillId="0" borderId="59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21" xfId="47" applyNumberFormat="1" applyFont="1" applyFill="1" applyBorder="1">
      <alignment/>
      <protection/>
    </xf>
    <xf numFmtId="0" fontId="25" fillId="18" borderId="12" xfId="47" applyFont="1" applyFill="1" applyBorder="1" applyAlignment="1">
      <alignment horizontal="center"/>
      <protection/>
    </xf>
    <xf numFmtId="0" fontId="25" fillId="18" borderId="12" xfId="47" applyNumberFormat="1" applyFont="1" applyFill="1" applyBorder="1" applyAlignment="1">
      <alignment horizontal="center"/>
      <protection/>
    </xf>
    <xf numFmtId="0" fontId="25" fillId="18" borderId="21" xfId="47" applyFont="1" applyFill="1" applyBorder="1" applyAlignment="1">
      <alignment horizontal="center"/>
      <protection/>
    </xf>
    <xf numFmtId="0" fontId="25" fillId="18" borderId="21" xfId="47" applyFont="1" applyFill="1" applyBorder="1" applyAlignment="1">
      <alignment horizontal="center" wrapText="1"/>
      <protection/>
    </xf>
    <xf numFmtId="0" fontId="29" fillId="0" borderId="26" xfId="47" applyFont="1" applyBorder="1" applyAlignment="1">
      <alignment horizontal="center"/>
      <protection/>
    </xf>
    <xf numFmtId="49" fontId="29" fillId="0" borderId="26" xfId="47" applyNumberFormat="1" applyFont="1" applyBorder="1" applyAlignment="1">
      <alignment horizontal="left"/>
      <protection/>
    </xf>
    <xf numFmtId="0" fontId="29" fillId="0" borderId="10" xfId="47" applyFont="1" applyBorder="1">
      <alignment/>
      <protection/>
    </xf>
    <xf numFmtId="0" fontId="23" fillId="0" borderId="11" xfId="47" applyFont="1" applyBorder="1" applyAlignment="1">
      <alignment horizontal="center"/>
      <protection/>
    </xf>
    <xf numFmtId="0" fontId="23" fillId="0" borderId="11" xfId="47" applyNumberFormat="1" applyFont="1" applyBorder="1" applyAlignment="1">
      <alignment horizontal="right"/>
      <protection/>
    </xf>
    <xf numFmtId="0" fontId="23" fillId="0" borderId="12" xfId="47" applyNumberFormat="1" applyFont="1" applyBorder="1">
      <alignment/>
      <protection/>
    </xf>
    <xf numFmtId="0" fontId="23" fillId="0" borderId="15" xfId="47" applyNumberFormat="1" applyFont="1" applyFill="1" applyBorder="1">
      <alignment/>
      <protection/>
    </xf>
    <xf numFmtId="0" fontId="23" fillId="0" borderId="22" xfId="47" applyNumberFormat="1" applyFont="1" applyFill="1" applyBorder="1">
      <alignment/>
      <protection/>
    </xf>
    <xf numFmtId="0" fontId="23" fillId="0" borderId="15" xfId="47" applyFont="1" applyFill="1" applyBorder="1">
      <alignment/>
      <protection/>
    </xf>
    <xf numFmtId="0" fontId="23" fillId="0" borderId="22" xfId="47" applyFont="1" applyFill="1" applyBorder="1">
      <alignment/>
      <protection/>
    </xf>
    <xf numFmtId="0" fontId="34" fillId="0" borderId="0" xfId="47" applyFont="1">
      <alignment/>
      <protection/>
    </xf>
    <xf numFmtId="0" fontId="30" fillId="0" borderId="23" xfId="47" applyFont="1" applyBorder="1" applyAlignment="1">
      <alignment horizontal="center" vertical="top"/>
      <protection/>
    </xf>
    <xf numFmtId="49" fontId="30" fillId="0" borderId="23" xfId="47" applyNumberFormat="1" applyFont="1" applyBorder="1" applyAlignment="1">
      <alignment horizontal="left" vertical="top"/>
      <protection/>
    </xf>
    <xf numFmtId="0" fontId="30" fillId="0" borderId="23" xfId="47" applyFont="1" applyBorder="1" applyAlignment="1">
      <alignment vertical="top" wrapText="1"/>
      <protection/>
    </xf>
    <xf numFmtId="49" fontId="30" fillId="0" borderId="23" xfId="47" applyNumberFormat="1" applyFont="1" applyBorder="1" applyAlignment="1">
      <alignment horizontal="center" shrinkToFit="1"/>
      <protection/>
    </xf>
    <xf numFmtId="164" fontId="30" fillId="0" borderId="23" xfId="47" applyNumberFormat="1" applyFont="1" applyBorder="1" applyAlignment="1">
      <alignment horizontal="right"/>
      <protection/>
    </xf>
    <xf numFmtId="4" fontId="30" fillId="0" borderId="23" xfId="47" applyNumberFormat="1" applyFont="1" applyBorder="1" applyAlignment="1">
      <alignment horizontal="right"/>
      <protection/>
    </xf>
    <xf numFmtId="4" fontId="30" fillId="0" borderId="23" xfId="47" applyNumberFormat="1" applyFont="1" applyBorder="1">
      <alignment/>
      <protection/>
    </xf>
    <xf numFmtId="165" fontId="30" fillId="0" borderId="23" xfId="47" applyNumberFormat="1" applyFont="1" applyBorder="1">
      <alignment/>
      <protection/>
    </xf>
    <xf numFmtId="4" fontId="30" fillId="0" borderId="22" xfId="47" applyNumberFormat="1" applyFont="1" applyBorder="1">
      <alignment/>
      <protection/>
    </xf>
    <xf numFmtId="0" fontId="25" fillId="0" borderId="26" xfId="47" applyFont="1" applyBorder="1" applyAlignment="1">
      <alignment horizontal="center"/>
      <protection/>
    </xf>
    <xf numFmtId="4" fontId="23" fillId="0" borderId="14" xfId="47" applyNumberFormat="1" applyFont="1" applyBorder="1">
      <alignment/>
      <protection/>
    </xf>
    <xf numFmtId="0" fontId="35" fillId="0" borderId="0" xfId="47" applyFont="1" applyAlignment="1">
      <alignment wrapText="1"/>
      <protection/>
    </xf>
    <xf numFmtId="49" fontId="25" fillId="0" borderId="26" xfId="47" applyNumberFormat="1" applyFont="1" applyBorder="1" applyAlignment="1">
      <alignment horizontal="right"/>
      <protection/>
    </xf>
    <xf numFmtId="4" fontId="36" fillId="19" borderId="65" xfId="47" applyNumberFormat="1" applyFont="1" applyFill="1" applyBorder="1" applyAlignment="1">
      <alignment horizontal="right" wrapText="1"/>
      <protection/>
    </xf>
    <xf numFmtId="0" fontId="36" fillId="19" borderId="13" xfId="47" applyFont="1" applyFill="1" applyBorder="1" applyAlignment="1">
      <alignment horizontal="left" wrapText="1"/>
      <protection/>
    </xf>
    <xf numFmtId="0" fontId="36" fillId="0" borderId="14" xfId="0" applyFont="1" applyBorder="1" applyAlignment="1">
      <alignment horizontal="right"/>
    </xf>
    <xf numFmtId="0" fontId="23" fillId="0" borderId="13" xfId="47" applyFont="1" applyBorder="1">
      <alignment/>
      <protection/>
    </xf>
    <xf numFmtId="0" fontId="23" fillId="0" borderId="0" xfId="47" applyFont="1" applyBorder="1">
      <alignment/>
      <protection/>
    </xf>
    <xf numFmtId="0" fontId="23" fillId="18" borderId="21" xfId="47" applyFont="1" applyFill="1" applyBorder="1" applyAlignment="1">
      <alignment horizontal="center"/>
      <protection/>
    </xf>
    <xf numFmtId="49" fontId="38" fillId="18" borderId="21" xfId="47" applyNumberFormat="1" applyFont="1" applyFill="1" applyBorder="1" applyAlignment="1">
      <alignment horizontal="left"/>
      <protection/>
    </xf>
    <xf numFmtId="0" fontId="38" fillId="18" borderId="10" xfId="47" applyFont="1" applyFill="1" applyBorder="1">
      <alignment/>
      <protection/>
    </xf>
    <xf numFmtId="0" fontId="23" fillId="18" borderId="11" xfId="47" applyFont="1" applyFill="1" applyBorder="1" applyAlignment="1">
      <alignment horizontal="center"/>
      <protection/>
    </xf>
    <xf numFmtId="4" fontId="23" fillId="18" borderId="11" xfId="47" applyNumberFormat="1" applyFont="1" applyFill="1" applyBorder="1" applyAlignment="1">
      <alignment horizontal="right"/>
      <protection/>
    </xf>
    <xf numFmtId="4" fontId="23" fillId="18" borderId="12" xfId="47" applyNumberFormat="1" applyFont="1" applyFill="1" applyBorder="1" applyAlignment="1">
      <alignment horizontal="right"/>
      <protection/>
    </xf>
    <xf numFmtId="4" fontId="29" fillId="18" borderId="21" xfId="47" applyNumberFormat="1" applyFont="1" applyFill="1" applyBorder="1">
      <alignment/>
      <protection/>
    </xf>
    <xf numFmtId="0" fontId="23" fillId="18" borderId="11" xfId="47" applyFont="1" applyFill="1" applyBorder="1">
      <alignment/>
      <protection/>
    </xf>
    <xf numFmtId="4" fontId="29" fillId="18" borderId="12" xfId="47" applyNumberFormat="1" applyFont="1" applyFill="1" applyBorder="1">
      <alignment/>
      <protection/>
    </xf>
    <xf numFmtId="3" fontId="23" fillId="0" borderId="0" xfId="47" applyNumberFormat="1" applyFont="1">
      <alignment/>
      <protection/>
    </xf>
    <xf numFmtId="0" fontId="39" fillId="0" borderId="0" xfId="47" applyFont="1" applyAlignment="1">
      <alignment/>
      <protection/>
    </xf>
    <xf numFmtId="0" fontId="40" fillId="0" borderId="0" xfId="47" applyFont="1" applyBorder="1">
      <alignment/>
      <protection/>
    </xf>
    <xf numFmtId="3" fontId="40" fillId="0" borderId="0" xfId="47" applyNumberFormat="1" applyFont="1" applyBorder="1" applyAlignment="1">
      <alignment horizontal="right"/>
      <protection/>
    </xf>
    <xf numFmtId="4" fontId="40" fillId="0" borderId="0" xfId="47" applyNumberFormat="1" applyFont="1" applyBorder="1">
      <alignment/>
      <protection/>
    </xf>
    <xf numFmtId="0" fontId="39" fillId="0" borderId="0" xfId="47" applyFont="1" applyBorder="1" applyAlignment="1">
      <alignment/>
      <protection/>
    </xf>
    <xf numFmtId="0" fontId="23" fillId="0" borderId="0" xfId="47" applyFont="1" applyBorder="1" applyAlignment="1">
      <alignment horizontal="right"/>
      <protection/>
    </xf>
    <xf numFmtId="49" fontId="25" fillId="0" borderId="34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8" fillId="7" borderId="20" xfId="0" applyNumberFormat="1" applyFont="1" applyFill="1" applyBorder="1" applyAlignment="1">
      <alignment horizontal="right" vertical="center"/>
    </xf>
    <xf numFmtId="3" fontId="28" fillId="7" borderId="60" xfId="0" applyNumberFormat="1" applyFont="1" applyFill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0" borderId="22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4" fontId="23" fillId="0" borderId="67" xfId="0" applyNumberFormat="1" applyFont="1" applyBorder="1" applyAlignment="1">
      <alignment horizontal="right" vertical="center"/>
    </xf>
    <xf numFmtId="167" fontId="28" fillId="18" borderId="68" xfId="0" applyNumberFormat="1" applyFont="1" applyFill="1" applyBorder="1" applyAlignment="1">
      <alignment horizontal="right" indent="2"/>
    </xf>
    <xf numFmtId="167" fontId="28" fillId="18" borderId="64" xfId="0" applyNumberFormat="1" applyFont="1" applyFill="1" applyBorder="1" applyAlignment="1">
      <alignment horizontal="right" indent="2"/>
    </xf>
    <xf numFmtId="0" fontId="30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167" fontId="23" fillId="0" borderId="10" xfId="0" applyNumberFormat="1" applyFont="1" applyBorder="1" applyAlignment="1">
      <alignment horizontal="right" indent="2"/>
    </xf>
    <xf numFmtId="167" fontId="23" fillId="0" borderId="36" xfId="0" applyNumberFormat="1" applyFont="1" applyBorder="1" applyAlignment="1">
      <alignment horizontal="right" indent="2"/>
    </xf>
    <xf numFmtId="0" fontId="25" fillId="0" borderId="2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23" fillId="0" borderId="47" xfId="0" applyFont="1" applyBorder="1" applyAlignment="1">
      <alignment horizontal="center" shrinkToFit="1"/>
    </xf>
    <xf numFmtId="0" fontId="23" fillId="0" borderId="49" xfId="0" applyFont="1" applyBorder="1" applyAlignment="1">
      <alignment horizontal="center" shrinkToFit="1"/>
    </xf>
    <xf numFmtId="3" fontId="29" fillId="18" borderId="48" xfId="0" applyNumberFormat="1" applyFont="1" applyFill="1" applyBorder="1" applyAlignment="1">
      <alignment horizontal="right"/>
    </xf>
    <xf numFmtId="3" fontId="29" fillId="18" borderId="64" xfId="0" applyNumberFormat="1" applyFont="1" applyFill="1" applyBorder="1" applyAlignment="1">
      <alignment horizontal="right"/>
    </xf>
    <xf numFmtId="0" fontId="23" fillId="0" borderId="69" xfId="47" applyFont="1" applyBorder="1" applyAlignment="1">
      <alignment horizontal="center"/>
      <protection/>
    </xf>
    <xf numFmtId="0" fontId="23" fillId="0" borderId="70" xfId="47" applyFont="1" applyBorder="1" applyAlignment="1">
      <alignment horizontal="center"/>
      <protection/>
    </xf>
    <xf numFmtId="0" fontId="23" fillId="0" borderId="71" xfId="47" applyFont="1" applyBorder="1" applyAlignment="1">
      <alignment horizontal="center"/>
      <protection/>
    </xf>
    <xf numFmtId="0" fontId="23" fillId="0" borderId="59" xfId="47" applyFont="1" applyBorder="1" applyAlignment="1">
      <alignment horizontal="left"/>
      <protection/>
    </xf>
    <xf numFmtId="0" fontId="23" fillId="0" borderId="72" xfId="47" applyFont="1" applyBorder="1" applyAlignment="1">
      <alignment horizontal="left"/>
      <protection/>
    </xf>
    <xf numFmtId="49" fontId="36" fillId="19" borderId="73" xfId="47" applyNumberFormat="1" applyFont="1" applyFill="1" applyBorder="1" applyAlignment="1">
      <alignment horizontal="left" wrapText="1"/>
      <protection/>
    </xf>
    <xf numFmtId="49" fontId="37" fillId="0" borderId="74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71" xfId="47" applyNumberFormat="1" applyFont="1" applyBorder="1" applyAlignment="1">
      <alignment horizontal="center"/>
      <protection/>
    </xf>
    <xf numFmtId="0" fontId="23" fillId="0" borderId="25" xfId="47" applyFont="1" applyBorder="1" applyAlignment="1">
      <alignment horizontal="center" shrinkToFit="1"/>
      <protection/>
    </xf>
    <xf numFmtId="0" fontId="23" fillId="0" borderId="59" xfId="47" applyFont="1" applyBorder="1" applyAlignment="1">
      <alignment horizontal="center" shrinkToFit="1"/>
      <protection/>
    </xf>
    <xf numFmtId="0" fontId="23" fillId="0" borderId="72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B2:O69"/>
  <sheetViews>
    <sheetView showGridLines="0" zoomScaleSheetLayoutView="75" workbookViewId="0" topLeftCell="B13">
      <selection activeCell="C39" sqref="C39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282</v>
      </c>
      <c r="E2" s="5"/>
      <c r="F2" s="4"/>
      <c r="G2" s="6"/>
      <c r="H2" s="7" t="s">
        <v>0</v>
      </c>
      <c r="I2" s="8">
        <f ca="1">TODAY()</f>
        <v>42122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8">
        <f>ROUND(G32,0)</f>
        <v>0</v>
      </c>
      <c r="J19" s="299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00">
        <f>ROUND(I19*D20/100,0)</f>
        <v>0</v>
      </c>
      <c r="J20" s="301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00">
        <f>ROUND(H32,0)</f>
        <v>0</v>
      </c>
      <c r="J21" s="301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2">
        <f>ROUND(I21*D21/100,0)</f>
        <v>0</v>
      </c>
      <c r="J22" s="303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296">
        <f>SUM(I19:I22)</f>
        <v>0</v>
      </c>
      <c r="J23" s="297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106</v>
      </c>
      <c r="C30" s="53" t="s">
        <v>107</v>
      </c>
      <c r="D30" s="54"/>
      <c r="E30" s="55"/>
      <c r="F30" s="56">
        <f>G30+H30+I30</f>
        <v>0</v>
      </c>
      <c r="G30" s="59">
        <v>0</v>
      </c>
      <c r="H30" s="60">
        <v>0</v>
      </c>
      <c r="I30" s="60">
        <f>(G30*SazbaDPH1)/100+(H30*SazbaDPH2)/100</f>
        <v>0</v>
      </c>
      <c r="J30" s="61">
        <f>IF(CelkemObjekty=0,"",F30/CelkemObjekty*100)</f>
      </c>
    </row>
    <row r="31" spans="2:10" ht="12.75">
      <c r="B31" s="62" t="s">
        <v>260</v>
      </c>
      <c r="C31" s="63" t="s">
        <v>261</v>
      </c>
      <c r="D31" s="64"/>
      <c r="E31" s="65"/>
      <c r="F31" s="66">
        <f>G31+H31+I31</f>
        <v>0</v>
      </c>
      <c r="G31" s="67">
        <v>0</v>
      </c>
      <c r="H31" s="68">
        <v>0</v>
      </c>
      <c r="I31" s="68">
        <f>(G31*SazbaDPH1)/100+(H31*SazbaDPH2)/100</f>
        <v>0</v>
      </c>
      <c r="J31" s="61">
        <f>IF(CelkemObjekty=0,"",F31/CelkemObjekty*100)</f>
      </c>
    </row>
    <row r="32" spans="2:10" ht="17.25" customHeight="1">
      <c r="B32" s="69" t="s">
        <v>19</v>
      </c>
      <c r="C32" s="70"/>
      <c r="D32" s="71"/>
      <c r="E32" s="72"/>
      <c r="F32" s="73">
        <f>SUM(F30:F31)</f>
        <v>0</v>
      </c>
      <c r="G32" s="73">
        <f>SUM(G30:G31)</f>
        <v>0</v>
      </c>
      <c r="H32" s="73">
        <f>SUM(H30:H31)</f>
        <v>0</v>
      </c>
      <c r="I32" s="73">
        <f>SUM(I30:I31)</f>
        <v>0</v>
      </c>
      <c r="J32" s="74">
        <f>IF(CelkemObjekty=0,"",F32/CelkemObjekty*100)</f>
      </c>
    </row>
    <row r="33" spans="2:11" ht="12.75"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2:11" ht="9.75" customHeight="1"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2:11" ht="7.5" customHeight="1"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2:11" ht="18">
      <c r="B36" s="13" t="s">
        <v>20</v>
      </c>
      <c r="C36" s="45"/>
      <c r="D36" s="45"/>
      <c r="E36" s="45"/>
      <c r="F36" s="45"/>
      <c r="G36" s="45"/>
      <c r="H36" s="45"/>
      <c r="I36" s="45"/>
      <c r="J36" s="45"/>
      <c r="K36" s="75"/>
    </row>
    <row r="37" ht="12.75">
      <c r="K37" s="75"/>
    </row>
    <row r="38" spans="2:10" ht="25.5">
      <c r="B38" s="76" t="s">
        <v>21</v>
      </c>
      <c r="C38" s="77" t="s">
        <v>22</v>
      </c>
      <c r="D38" s="48"/>
      <c r="E38" s="49"/>
      <c r="F38" s="50" t="s">
        <v>17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18</v>
      </c>
      <c r="J38" s="50" t="s">
        <v>12</v>
      </c>
    </row>
    <row r="39" spans="2:10" ht="12.75">
      <c r="B39" s="78" t="s">
        <v>106</v>
      </c>
      <c r="C39" s="79" t="s">
        <v>259</v>
      </c>
      <c r="D39" s="54"/>
      <c r="E39" s="55"/>
      <c r="F39" s="56">
        <f>G39+H39+I39</f>
        <v>0</v>
      </c>
      <c r="G39" s="59">
        <v>0</v>
      </c>
      <c r="H39" s="60">
        <v>0</v>
      </c>
      <c r="I39" s="67">
        <f>(G39*SazbaDPH1)/100+(H39*SazbaDPH2)/100</f>
        <v>0</v>
      </c>
      <c r="J39" s="61">
        <f>IF(CelkemObjekty=0,"",F39/CelkemObjekty*100)</f>
      </c>
    </row>
    <row r="40" spans="2:10" ht="12.75">
      <c r="B40" s="80" t="s">
        <v>260</v>
      </c>
      <c r="C40" s="81" t="s">
        <v>281</v>
      </c>
      <c r="D40" s="64"/>
      <c r="E40" s="65"/>
      <c r="F40" s="66">
        <f>G40+H40+I40</f>
        <v>0</v>
      </c>
      <c r="G40" s="67">
        <v>0</v>
      </c>
      <c r="H40" s="68">
        <v>0</v>
      </c>
      <c r="I40" s="67">
        <f>(G40*SazbaDPH1)/100+(H40*SazbaDPH2)/100</f>
        <v>0</v>
      </c>
      <c r="J40" s="61">
        <f>IF(CelkemObjekty=0,"",F40/CelkemObjekty*100)</f>
      </c>
    </row>
    <row r="41" spans="2:10" ht="12.75">
      <c r="B41" s="69" t="s">
        <v>19</v>
      </c>
      <c r="C41" s="70"/>
      <c r="D41" s="71"/>
      <c r="E41" s="72"/>
      <c r="F41" s="73">
        <f>SUM(F39:F40)</f>
        <v>0</v>
      </c>
      <c r="G41" s="82">
        <f>SUM(G39:G40)</f>
        <v>0</v>
      </c>
      <c r="H41" s="73">
        <f>SUM(H39:H40)</f>
        <v>0</v>
      </c>
      <c r="I41" s="82">
        <f>SUM(I39:I40)</f>
        <v>0</v>
      </c>
      <c r="J41" s="74">
        <f>IF(CelkemObjekty=0,"",F41/CelkemObjekty*100)</f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23</v>
      </c>
      <c r="C46" s="45"/>
      <c r="D46" s="45"/>
      <c r="E46" s="45"/>
      <c r="F46" s="45"/>
      <c r="G46" s="45"/>
      <c r="H46" s="45"/>
      <c r="I46" s="45"/>
      <c r="J46" s="45"/>
    </row>
    <row r="47" ht="9" customHeight="1"/>
    <row r="48" spans="2:10" ht="12.75">
      <c r="B48" s="47" t="s">
        <v>24</v>
      </c>
      <c r="C48" s="48"/>
      <c r="D48" s="48"/>
      <c r="E48" s="50" t="s">
        <v>12</v>
      </c>
      <c r="F48" s="50" t="s">
        <v>25</v>
      </c>
      <c r="G48" s="51" t="s">
        <v>26</v>
      </c>
      <c r="H48" s="50" t="s">
        <v>27</v>
      </c>
      <c r="I48" s="51" t="s">
        <v>28</v>
      </c>
      <c r="J48" s="83" t="s">
        <v>29</v>
      </c>
    </row>
    <row r="49" spans="2:10" ht="12.75">
      <c r="B49" s="52" t="s">
        <v>263</v>
      </c>
      <c r="C49" s="53" t="s">
        <v>264</v>
      </c>
      <c r="D49" s="54"/>
      <c r="E49" s="84">
        <f aca="true" t="shared" si="0" ref="E49:E58">IF(SUM(SoucetDilu)=0,"",SUM(F49:J49)/SUM(SoucetDilu)*100)</f>
      </c>
      <c r="F49" s="60">
        <v>0</v>
      </c>
      <c r="G49" s="59">
        <v>0</v>
      </c>
      <c r="H49" s="60">
        <v>0</v>
      </c>
      <c r="I49" s="59">
        <v>0</v>
      </c>
      <c r="J49" s="60">
        <v>0</v>
      </c>
    </row>
    <row r="50" spans="2:10" ht="12.75">
      <c r="B50" s="62" t="s">
        <v>98</v>
      </c>
      <c r="C50" s="63" t="s">
        <v>99</v>
      </c>
      <c r="D50" s="64"/>
      <c r="E50" s="85">
        <f t="shared" si="0"/>
      </c>
      <c r="F50" s="68">
        <v>0</v>
      </c>
      <c r="G50" s="67">
        <v>0</v>
      </c>
      <c r="H50" s="68">
        <v>0</v>
      </c>
      <c r="I50" s="67">
        <v>0</v>
      </c>
      <c r="J50" s="68">
        <v>0</v>
      </c>
    </row>
    <row r="51" spans="2:10" ht="12.75">
      <c r="B51" s="62" t="s">
        <v>155</v>
      </c>
      <c r="C51" s="63" t="s">
        <v>156</v>
      </c>
      <c r="D51" s="64"/>
      <c r="E51" s="85">
        <f t="shared" si="0"/>
      </c>
      <c r="F51" s="68">
        <v>0</v>
      </c>
      <c r="G51" s="67">
        <v>0</v>
      </c>
      <c r="H51" s="68">
        <v>0</v>
      </c>
      <c r="I51" s="67">
        <v>0</v>
      </c>
      <c r="J51" s="68">
        <v>0</v>
      </c>
    </row>
    <row r="52" spans="2:10" ht="12.75">
      <c r="B52" s="62" t="s">
        <v>180</v>
      </c>
      <c r="C52" s="63" t="s">
        <v>181</v>
      </c>
      <c r="D52" s="64"/>
      <c r="E52" s="85">
        <f t="shared" si="0"/>
      </c>
      <c r="F52" s="68">
        <v>0</v>
      </c>
      <c r="G52" s="67">
        <v>0</v>
      </c>
      <c r="H52" s="68">
        <v>0</v>
      </c>
      <c r="I52" s="67">
        <v>0</v>
      </c>
      <c r="J52" s="68">
        <v>0</v>
      </c>
    </row>
    <row r="53" spans="2:10" ht="12.75">
      <c r="B53" s="62" t="s">
        <v>215</v>
      </c>
      <c r="C53" s="63" t="s">
        <v>216</v>
      </c>
      <c r="D53" s="64"/>
      <c r="E53" s="85">
        <f t="shared" si="0"/>
      </c>
      <c r="F53" s="68">
        <v>0</v>
      </c>
      <c r="G53" s="67">
        <v>0</v>
      </c>
      <c r="H53" s="68">
        <v>0</v>
      </c>
      <c r="I53" s="67">
        <v>0</v>
      </c>
      <c r="J53" s="68">
        <v>0</v>
      </c>
    </row>
    <row r="54" spans="2:10" ht="12.75">
      <c r="B54" s="62" t="s">
        <v>241</v>
      </c>
      <c r="C54" s="63" t="s">
        <v>242</v>
      </c>
      <c r="D54" s="64"/>
      <c r="E54" s="85">
        <f t="shared" si="0"/>
      </c>
      <c r="F54" s="68">
        <v>0</v>
      </c>
      <c r="G54" s="67">
        <v>0</v>
      </c>
      <c r="H54" s="68">
        <v>0</v>
      </c>
      <c r="I54" s="67">
        <v>0</v>
      </c>
      <c r="J54" s="68">
        <v>0</v>
      </c>
    </row>
    <row r="55" spans="2:10" ht="12.75">
      <c r="B55" s="62" t="s">
        <v>226</v>
      </c>
      <c r="C55" s="63" t="s">
        <v>227</v>
      </c>
      <c r="D55" s="64"/>
      <c r="E55" s="85">
        <f t="shared" si="0"/>
      </c>
      <c r="F55" s="68">
        <v>0</v>
      </c>
      <c r="G55" s="67">
        <v>0</v>
      </c>
      <c r="H55" s="68">
        <v>0</v>
      </c>
      <c r="I55" s="67">
        <v>0</v>
      </c>
      <c r="J55" s="68">
        <v>0</v>
      </c>
    </row>
    <row r="56" spans="2:10" ht="12.75">
      <c r="B56" s="62" t="s">
        <v>236</v>
      </c>
      <c r="C56" s="63" t="s">
        <v>237</v>
      </c>
      <c r="D56" s="64"/>
      <c r="E56" s="85">
        <f t="shared" si="0"/>
      </c>
      <c r="F56" s="68">
        <v>0</v>
      </c>
      <c r="G56" s="67">
        <v>0</v>
      </c>
      <c r="H56" s="68">
        <v>0</v>
      </c>
      <c r="I56" s="67">
        <v>0</v>
      </c>
      <c r="J56" s="68">
        <v>0</v>
      </c>
    </row>
    <row r="57" spans="2:10" ht="12.75">
      <c r="B57" s="62" t="s">
        <v>246</v>
      </c>
      <c r="C57" s="63" t="s">
        <v>247</v>
      </c>
      <c r="D57" s="64"/>
      <c r="E57" s="85">
        <f t="shared" si="0"/>
      </c>
      <c r="F57" s="68">
        <v>0</v>
      </c>
      <c r="G57" s="67">
        <v>0</v>
      </c>
      <c r="H57" s="68">
        <v>0</v>
      </c>
      <c r="I57" s="67">
        <v>0</v>
      </c>
      <c r="J57" s="68">
        <v>0</v>
      </c>
    </row>
    <row r="58" spans="2:10" ht="12.75">
      <c r="B58" s="69" t="s">
        <v>19</v>
      </c>
      <c r="C58" s="70"/>
      <c r="D58" s="71"/>
      <c r="E58" s="86">
        <f t="shared" si="0"/>
      </c>
      <c r="F58" s="73">
        <f>SUM(F49:F57)</f>
        <v>0</v>
      </c>
      <c r="G58" s="82">
        <f>SUM(G49:G57)</f>
        <v>0</v>
      </c>
      <c r="H58" s="73">
        <f>SUM(H49:H57)</f>
        <v>0</v>
      </c>
      <c r="I58" s="82">
        <f>SUM(I49:I57)</f>
        <v>0</v>
      </c>
      <c r="J58" s="73">
        <f>SUM(J49:J57)</f>
        <v>0</v>
      </c>
    </row>
    <row r="60" ht="2.25" customHeight="1"/>
    <row r="61" ht="1.5" customHeight="1"/>
    <row r="62" ht="0.75" customHeight="1"/>
    <row r="63" ht="0.75" customHeight="1"/>
    <row r="64" ht="0.75" customHeight="1"/>
    <row r="65" spans="2:10" ht="18">
      <c r="B65" s="13" t="s">
        <v>30</v>
      </c>
      <c r="C65" s="45"/>
      <c r="D65" s="45"/>
      <c r="E65" s="45"/>
      <c r="F65" s="45"/>
      <c r="G65" s="45"/>
      <c r="H65" s="45"/>
      <c r="I65" s="45"/>
      <c r="J65" s="45"/>
    </row>
    <row r="67" spans="2:10" ht="12.75">
      <c r="B67" s="47" t="s">
        <v>31</v>
      </c>
      <c r="C67" s="48"/>
      <c r="D67" s="48"/>
      <c r="E67" s="87"/>
      <c r="F67" s="88"/>
      <c r="G67" s="51"/>
      <c r="H67" s="50" t="s">
        <v>17</v>
      </c>
      <c r="I67" s="1"/>
      <c r="J67" s="1"/>
    </row>
    <row r="68" spans="2:10" ht="12.75">
      <c r="B68" s="69" t="s">
        <v>19</v>
      </c>
      <c r="C68" s="70"/>
      <c r="D68" s="71"/>
      <c r="E68" s="89"/>
      <c r="F68" s="90"/>
      <c r="G68" s="82"/>
      <c r="H68" s="73">
        <v>0</v>
      </c>
      <c r="I68" s="1"/>
      <c r="J68" s="1"/>
    </row>
    <row r="69" spans="9:10" ht="12.75">
      <c r="I69" s="1"/>
      <c r="J69" s="1"/>
    </row>
  </sheetData>
  <sheetProtection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1"/>
  <sheetViews>
    <sheetView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1" t="s">
        <v>101</v>
      </c>
      <c r="B1" s="92"/>
      <c r="C1" s="92"/>
      <c r="D1" s="92"/>
      <c r="E1" s="92"/>
      <c r="F1" s="92"/>
      <c r="G1" s="92"/>
    </row>
    <row r="2" spans="1:7" ht="12.75" customHeight="1">
      <c r="A2" s="93" t="s">
        <v>32</v>
      </c>
      <c r="B2" s="94"/>
      <c r="C2" s="95" t="s">
        <v>98</v>
      </c>
      <c r="D2" s="95" t="s">
        <v>109</v>
      </c>
      <c r="E2" s="96"/>
      <c r="F2" s="97" t="s">
        <v>33</v>
      </c>
      <c r="G2" s="98"/>
    </row>
    <row r="3" spans="1:7" ht="3" customHeight="1" hidden="1">
      <c r="A3" s="99"/>
      <c r="B3" s="100"/>
      <c r="C3" s="101"/>
      <c r="D3" s="101"/>
      <c r="E3" s="102"/>
      <c r="F3" s="103"/>
      <c r="G3" s="104"/>
    </row>
    <row r="4" spans="1:7" ht="12" customHeight="1">
      <c r="A4" s="105" t="s">
        <v>34</v>
      </c>
      <c r="B4" s="100"/>
      <c r="C4" s="101"/>
      <c r="D4" s="101"/>
      <c r="E4" s="102"/>
      <c r="F4" s="103" t="s">
        <v>35</v>
      </c>
      <c r="G4" s="106"/>
    </row>
    <row r="5" spans="1:7" ht="12.75" customHeight="1">
      <c r="A5" s="107" t="s">
        <v>106</v>
      </c>
      <c r="B5" s="108"/>
      <c r="C5" s="109" t="s">
        <v>107</v>
      </c>
      <c r="D5" s="110"/>
      <c r="E5" s="108"/>
      <c r="F5" s="103" t="s">
        <v>36</v>
      </c>
      <c r="G5" s="104"/>
    </row>
    <row r="6" spans="1:15" ht="12.75" customHeight="1">
      <c r="A6" s="105" t="s">
        <v>37</v>
      </c>
      <c r="B6" s="100"/>
      <c r="C6" s="101"/>
      <c r="D6" s="101"/>
      <c r="E6" s="102"/>
      <c r="F6" s="111" t="s">
        <v>38</v>
      </c>
      <c r="G6" s="112"/>
      <c r="O6" s="113"/>
    </row>
    <row r="7" spans="1:7" ht="12.75" customHeight="1">
      <c r="A7" s="114" t="s">
        <v>103</v>
      </c>
      <c r="B7" s="115"/>
      <c r="C7" s="116" t="s">
        <v>104</v>
      </c>
      <c r="D7" s="117"/>
      <c r="E7" s="117"/>
      <c r="F7" s="118" t="s">
        <v>39</v>
      </c>
      <c r="G7" s="112">
        <f>IF(G6=0,,ROUND((F30+F32)/G6,1))</f>
        <v>0</v>
      </c>
    </row>
    <row r="8" spans="1:9" ht="12.75">
      <c r="A8" s="119" t="s">
        <v>40</v>
      </c>
      <c r="B8" s="103"/>
      <c r="C8" s="310"/>
      <c r="D8" s="310"/>
      <c r="E8" s="311"/>
      <c r="F8" s="120" t="s">
        <v>41</v>
      </c>
      <c r="G8" s="121"/>
      <c r="H8" s="122"/>
      <c r="I8" s="123"/>
    </row>
    <row r="9" spans="1:8" ht="12.75">
      <c r="A9" s="119" t="s">
        <v>42</v>
      </c>
      <c r="B9" s="103"/>
      <c r="C9" s="310"/>
      <c r="D9" s="310"/>
      <c r="E9" s="311"/>
      <c r="F9" s="103"/>
      <c r="G9" s="124"/>
      <c r="H9" s="125"/>
    </row>
    <row r="10" spans="1:8" ht="12.75">
      <c r="A10" s="119" t="s">
        <v>43</v>
      </c>
      <c r="B10" s="103"/>
      <c r="C10" s="310"/>
      <c r="D10" s="310"/>
      <c r="E10" s="310"/>
      <c r="F10" s="126"/>
      <c r="G10" s="127"/>
      <c r="H10" s="128"/>
    </row>
    <row r="11" spans="1:57" ht="13.5" customHeight="1">
      <c r="A11" s="119" t="s">
        <v>44</v>
      </c>
      <c r="B11" s="103"/>
      <c r="C11" s="310"/>
      <c r="D11" s="310"/>
      <c r="E11" s="310"/>
      <c r="F11" s="129" t="s">
        <v>45</v>
      </c>
      <c r="G11" s="130"/>
      <c r="H11" s="125"/>
      <c r="BA11" s="131"/>
      <c r="BB11" s="131"/>
      <c r="BC11" s="131"/>
      <c r="BD11" s="131"/>
      <c r="BE11" s="131"/>
    </row>
    <row r="12" spans="1:8" ht="12.75" customHeight="1">
      <c r="A12" s="132" t="s">
        <v>46</v>
      </c>
      <c r="B12" s="100"/>
      <c r="C12" s="312"/>
      <c r="D12" s="312"/>
      <c r="E12" s="312"/>
      <c r="F12" s="133" t="s">
        <v>47</v>
      </c>
      <c r="G12" s="134"/>
      <c r="H12" s="125"/>
    </row>
    <row r="13" spans="1:8" ht="28.5" customHeight="1" thickBot="1">
      <c r="A13" s="135" t="s">
        <v>48</v>
      </c>
      <c r="B13" s="136"/>
      <c r="C13" s="136"/>
      <c r="D13" s="136"/>
      <c r="E13" s="137"/>
      <c r="F13" s="137"/>
      <c r="G13" s="138"/>
      <c r="H13" s="125"/>
    </row>
    <row r="14" spans="1:7" ht="17.25" customHeight="1" thickBot="1">
      <c r="A14" s="139" t="s">
        <v>49</v>
      </c>
      <c r="B14" s="140"/>
      <c r="C14" s="141"/>
      <c r="D14" s="142" t="s">
        <v>50</v>
      </c>
      <c r="E14" s="143"/>
      <c r="F14" s="143"/>
      <c r="G14" s="141"/>
    </row>
    <row r="15" spans="1:7" ht="15.75" customHeight="1">
      <c r="A15" s="144"/>
      <c r="B15" s="145" t="s">
        <v>51</v>
      </c>
      <c r="C15" s="146">
        <f>'1.2. 1 Rek'!E15</f>
        <v>0</v>
      </c>
      <c r="D15" s="147">
        <f>'1.2. 1 Rek'!A23</f>
        <v>0</v>
      </c>
      <c r="E15" s="148"/>
      <c r="F15" s="149"/>
      <c r="G15" s="146">
        <f>'1.2. 1 Rek'!I23</f>
        <v>0</v>
      </c>
    </row>
    <row r="16" spans="1:7" ht="15.75" customHeight="1">
      <c r="A16" s="144" t="s">
        <v>52</v>
      </c>
      <c r="B16" s="145" t="s">
        <v>53</v>
      </c>
      <c r="C16" s="146">
        <f>'1.2. 1 Rek'!F15</f>
        <v>0</v>
      </c>
      <c r="D16" s="99"/>
      <c r="E16" s="150"/>
      <c r="F16" s="151"/>
      <c r="G16" s="146"/>
    </row>
    <row r="17" spans="1:7" ht="15.75" customHeight="1">
      <c r="A17" s="144" t="s">
        <v>54</v>
      </c>
      <c r="B17" s="145" t="s">
        <v>55</v>
      </c>
      <c r="C17" s="146">
        <f>'1.2. 1 Rek'!H15</f>
        <v>0</v>
      </c>
      <c r="D17" s="99"/>
      <c r="E17" s="150"/>
      <c r="F17" s="151"/>
      <c r="G17" s="146"/>
    </row>
    <row r="18" spans="1:7" ht="15.75" customHeight="1">
      <c r="A18" s="152" t="s">
        <v>56</v>
      </c>
      <c r="B18" s="153" t="s">
        <v>57</v>
      </c>
      <c r="C18" s="146">
        <f>'1.2. 1 Rek'!G15</f>
        <v>0</v>
      </c>
      <c r="D18" s="99"/>
      <c r="E18" s="150"/>
      <c r="F18" s="151"/>
      <c r="G18" s="146"/>
    </row>
    <row r="19" spans="1:7" ht="15.75" customHeight="1">
      <c r="A19" s="154" t="s">
        <v>58</v>
      </c>
      <c r="B19" s="145"/>
      <c r="C19" s="146">
        <f>SUM(C15:C18)</f>
        <v>0</v>
      </c>
      <c r="D19" s="99"/>
      <c r="E19" s="150"/>
      <c r="F19" s="151"/>
      <c r="G19" s="146"/>
    </row>
    <row r="20" spans="1:7" ht="15.75" customHeight="1">
      <c r="A20" s="154"/>
      <c r="B20" s="145"/>
      <c r="C20" s="146"/>
      <c r="D20" s="99"/>
      <c r="E20" s="150"/>
      <c r="F20" s="151"/>
      <c r="G20" s="146"/>
    </row>
    <row r="21" spans="1:7" ht="15.75" customHeight="1">
      <c r="A21" s="154" t="s">
        <v>29</v>
      </c>
      <c r="B21" s="145"/>
      <c r="C21" s="146">
        <f>'1.2. 1 Rek'!I15</f>
        <v>0</v>
      </c>
      <c r="D21" s="99"/>
      <c r="E21" s="150"/>
      <c r="F21" s="151"/>
      <c r="G21" s="146"/>
    </row>
    <row r="22" spans="1:7" ht="15.75" customHeight="1">
      <c r="A22" s="155" t="s">
        <v>59</v>
      </c>
      <c r="B22" s="125"/>
      <c r="C22" s="146">
        <f>C19+C21</f>
        <v>0</v>
      </c>
      <c r="D22" s="99" t="s">
        <v>60</v>
      </c>
      <c r="E22" s="150"/>
      <c r="F22" s="151"/>
      <c r="G22" s="146">
        <f>G23-SUM(G15:G21)</f>
        <v>0</v>
      </c>
    </row>
    <row r="23" spans="1:7" ht="15.75" customHeight="1" thickBot="1">
      <c r="A23" s="313" t="s">
        <v>61</v>
      </c>
      <c r="B23" s="314"/>
      <c r="C23" s="156">
        <f>C22+G23</f>
        <v>0</v>
      </c>
      <c r="D23" s="157" t="s">
        <v>62</v>
      </c>
      <c r="E23" s="158"/>
      <c r="F23" s="159"/>
      <c r="G23" s="146">
        <f>'1.2. 1 Rek'!H21</f>
        <v>0</v>
      </c>
    </row>
    <row r="24" spans="1:7" ht="12.75">
      <c r="A24" s="160" t="s">
        <v>63</v>
      </c>
      <c r="B24" s="161"/>
      <c r="C24" s="162"/>
      <c r="D24" s="161" t="s">
        <v>64</v>
      </c>
      <c r="E24" s="161"/>
      <c r="F24" s="163" t="s">
        <v>65</v>
      </c>
      <c r="G24" s="164"/>
    </row>
    <row r="25" spans="1:7" ht="12.75">
      <c r="A25" s="155" t="s">
        <v>66</v>
      </c>
      <c r="B25" s="125"/>
      <c r="C25" s="165"/>
      <c r="D25" s="125" t="s">
        <v>66</v>
      </c>
      <c r="F25" s="166" t="s">
        <v>66</v>
      </c>
      <c r="G25" s="167"/>
    </row>
    <row r="26" spans="1:7" ht="37.5" customHeight="1">
      <c r="A26" s="155" t="s">
        <v>67</v>
      </c>
      <c r="B26" s="168"/>
      <c r="C26" s="165"/>
      <c r="D26" s="125" t="s">
        <v>67</v>
      </c>
      <c r="F26" s="166" t="s">
        <v>67</v>
      </c>
      <c r="G26" s="167"/>
    </row>
    <row r="27" spans="1:7" ht="12.75">
      <c r="A27" s="155"/>
      <c r="B27" s="169"/>
      <c r="C27" s="165"/>
      <c r="D27" s="125"/>
      <c r="F27" s="166"/>
      <c r="G27" s="167"/>
    </row>
    <row r="28" spans="1:7" ht="12.75">
      <c r="A28" s="155" t="s">
        <v>68</v>
      </c>
      <c r="B28" s="125"/>
      <c r="C28" s="165"/>
      <c r="D28" s="166" t="s">
        <v>69</v>
      </c>
      <c r="E28" s="165"/>
      <c r="F28" s="170" t="s">
        <v>69</v>
      </c>
      <c r="G28" s="167"/>
    </row>
    <row r="29" spans="1:7" ht="69" customHeight="1">
      <c r="A29" s="155"/>
      <c r="B29" s="125"/>
      <c r="C29" s="171"/>
      <c r="D29" s="172"/>
      <c r="E29" s="171"/>
      <c r="F29" s="125"/>
      <c r="G29" s="167"/>
    </row>
    <row r="30" spans="1:7" ht="12.75">
      <c r="A30" s="173" t="s">
        <v>11</v>
      </c>
      <c r="B30" s="174"/>
      <c r="C30" s="175">
        <v>21</v>
      </c>
      <c r="D30" s="174" t="s">
        <v>70</v>
      </c>
      <c r="E30" s="176"/>
      <c r="F30" s="308">
        <f>C23-F32</f>
        <v>0</v>
      </c>
      <c r="G30" s="309"/>
    </row>
    <row r="31" spans="1:7" ht="12.75">
      <c r="A31" s="173" t="s">
        <v>71</v>
      </c>
      <c r="B31" s="174"/>
      <c r="C31" s="175">
        <f>C30</f>
        <v>21</v>
      </c>
      <c r="D31" s="174" t="s">
        <v>72</v>
      </c>
      <c r="E31" s="176"/>
      <c r="F31" s="308">
        <f>ROUND(PRODUCT(F30,C31/100),0)</f>
        <v>0</v>
      </c>
      <c r="G31" s="309"/>
    </row>
    <row r="32" spans="1:7" ht="12.75">
      <c r="A32" s="173" t="s">
        <v>11</v>
      </c>
      <c r="B32" s="174"/>
      <c r="C32" s="175">
        <v>0</v>
      </c>
      <c r="D32" s="174" t="s">
        <v>72</v>
      </c>
      <c r="E32" s="176"/>
      <c r="F32" s="308">
        <v>0</v>
      </c>
      <c r="G32" s="309"/>
    </row>
    <row r="33" spans="1:7" ht="12.75">
      <c r="A33" s="173" t="s">
        <v>71</v>
      </c>
      <c r="B33" s="177"/>
      <c r="C33" s="178">
        <f>C32</f>
        <v>0</v>
      </c>
      <c r="D33" s="174" t="s">
        <v>72</v>
      </c>
      <c r="E33" s="151"/>
      <c r="F33" s="308">
        <f>ROUND(PRODUCT(F32,C33/100),0)</f>
        <v>0</v>
      </c>
      <c r="G33" s="309"/>
    </row>
    <row r="34" spans="1:7" s="182" customFormat="1" ht="19.5" customHeight="1" thickBot="1">
      <c r="A34" s="179" t="s">
        <v>73</v>
      </c>
      <c r="B34" s="180"/>
      <c r="C34" s="180"/>
      <c r="D34" s="180"/>
      <c r="E34" s="181"/>
      <c r="F34" s="304">
        <f>ROUND(SUM(F30:F33),0)</f>
        <v>0</v>
      </c>
      <c r="G34" s="305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6"/>
      <c r="C37" s="306"/>
      <c r="D37" s="306"/>
      <c r="E37" s="306"/>
      <c r="F37" s="306"/>
      <c r="G37" s="306"/>
      <c r="H37" s="1" t="s">
        <v>1</v>
      </c>
    </row>
    <row r="38" spans="1:8" ht="12.75" customHeight="1">
      <c r="A38" s="183"/>
      <c r="B38" s="306"/>
      <c r="C38" s="306"/>
      <c r="D38" s="306"/>
      <c r="E38" s="306"/>
      <c r="F38" s="306"/>
      <c r="G38" s="306"/>
      <c r="H38" s="1" t="s">
        <v>1</v>
      </c>
    </row>
    <row r="39" spans="1:8" ht="12.75">
      <c r="A39" s="183"/>
      <c r="B39" s="306"/>
      <c r="C39" s="306"/>
      <c r="D39" s="306"/>
      <c r="E39" s="306"/>
      <c r="F39" s="306"/>
      <c r="G39" s="306"/>
      <c r="H39" s="1" t="s">
        <v>1</v>
      </c>
    </row>
    <row r="40" spans="1:8" ht="12.75">
      <c r="A40" s="183"/>
      <c r="B40" s="306"/>
      <c r="C40" s="306"/>
      <c r="D40" s="306"/>
      <c r="E40" s="306"/>
      <c r="F40" s="306"/>
      <c r="G40" s="306"/>
      <c r="H40" s="1" t="s">
        <v>1</v>
      </c>
    </row>
    <row r="41" spans="1:8" ht="12.75">
      <c r="A41" s="183"/>
      <c r="B41" s="306"/>
      <c r="C41" s="306"/>
      <c r="D41" s="306"/>
      <c r="E41" s="306"/>
      <c r="F41" s="306"/>
      <c r="G41" s="306"/>
      <c r="H41" s="1" t="s">
        <v>1</v>
      </c>
    </row>
    <row r="42" spans="1:8" ht="12.75">
      <c r="A42" s="183"/>
      <c r="B42" s="306"/>
      <c r="C42" s="306"/>
      <c r="D42" s="306"/>
      <c r="E42" s="306"/>
      <c r="F42" s="306"/>
      <c r="G42" s="306"/>
      <c r="H42" s="1" t="s">
        <v>1</v>
      </c>
    </row>
    <row r="43" spans="1:8" ht="12.75">
      <c r="A43" s="183"/>
      <c r="B43" s="306"/>
      <c r="C43" s="306"/>
      <c r="D43" s="306"/>
      <c r="E43" s="306"/>
      <c r="F43" s="306"/>
      <c r="G43" s="306"/>
      <c r="H43" s="1" t="s">
        <v>1</v>
      </c>
    </row>
    <row r="44" spans="1:8" ht="12.75" customHeight="1">
      <c r="A44" s="183"/>
      <c r="B44" s="306"/>
      <c r="C44" s="306"/>
      <c r="D44" s="306"/>
      <c r="E44" s="306"/>
      <c r="F44" s="306"/>
      <c r="G44" s="306"/>
      <c r="H44" s="1" t="s">
        <v>1</v>
      </c>
    </row>
    <row r="45" spans="1:8" ht="12.75" customHeight="1">
      <c r="A45" s="183"/>
      <c r="B45" s="306"/>
      <c r="C45" s="306"/>
      <c r="D45" s="306"/>
      <c r="E45" s="306"/>
      <c r="F45" s="306"/>
      <c r="G45" s="306"/>
      <c r="H45" s="1" t="s">
        <v>1</v>
      </c>
    </row>
    <row r="46" spans="2:7" ht="12.75">
      <c r="B46" s="307"/>
      <c r="C46" s="307"/>
      <c r="D46" s="307"/>
      <c r="E46" s="307"/>
      <c r="F46" s="307"/>
      <c r="G46" s="307"/>
    </row>
    <row r="47" spans="2:7" ht="12.75">
      <c r="B47" s="307"/>
      <c r="C47" s="307"/>
      <c r="D47" s="307"/>
      <c r="E47" s="307"/>
      <c r="F47" s="307"/>
      <c r="G47" s="307"/>
    </row>
    <row r="48" spans="2:7" ht="12.75">
      <c r="B48" s="307"/>
      <c r="C48" s="307"/>
      <c r="D48" s="307"/>
      <c r="E48" s="307"/>
      <c r="F48" s="307"/>
      <c r="G48" s="307"/>
    </row>
    <row r="49" spans="2:7" ht="12.75">
      <c r="B49" s="307"/>
      <c r="C49" s="307"/>
      <c r="D49" s="307"/>
      <c r="E49" s="307"/>
      <c r="F49" s="307"/>
      <c r="G49" s="307"/>
    </row>
    <row r="50" spans="2:7" ht="12.75">
      <c r="B50" s="307"/>
      <c r="C50" s="307"/>
      <c r="D50" s="307"/>
      <c r="E50" s="307"/>
      <c r="F50" s="307"/>
      <c r="G50" s="307"/>
    </row>
    <row r="51" spans="2:7" ht="12.75">
      <c r="B51" s="307"/>
      <c r="C51" s="307"/>
      <c r="D51" s="307"/>
      <c r="E51" s="307"/>
      <c r="F51" s="307"/>
      <c r="G51" s="307"/>
    </row>
  </sheetData>
  <sheetProtection/>
  <mergeCells count="18">
    <mergeCell ref="C8:E8"/>
    <mergeCell ref="C10:E10"/>
    <mergeCell ref="C12:E12"/>
    <mergeCell ref="A23:B23"/>
    <mergeCell ref="C9:E9"/>
    <mergeCell ref="C11:E11"/>
    <mergeCell ref="F32:G32"/>
    <mergeCell ref="F30:G30"/>
    <mergeCell ref="F31:G31"/>
    <mergeCell ref="F33:G33"/>
    <mergeCell ref="B51:G51"/>
    <mergeCell ref="B46:G46"/>
    <mergeCell ref="B47:G47"/>
    <mergeCell ref="B48:G48"/>
    <mergeCell ref="F34:G34"/>
    <mergeCell ref="B37:G45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72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4" t="s">
        <v>105</v>
      </c>
      <c r="D1" s="185"/>
      <c r="E1" s="186"/>
      <c r="F1" s="185"/>
      <c r="G1" s="187" t="s">
        <v>75</v>
      </c>
      <c r="H1" s="188" t="s">
        <v>98</v>
      </c>
      <c r="I1" s="189"/>
    </row>
    <row r="2" spans="1:9" ht="13.5" thickBot="1">
      <c r="A2" s="319" t="s">
        <v>76</v>
      </c>
      <c r="B2" s="57"/>
      <c r="C2" s="190" t="s">
        <v>108</v>
      </c>
      <c r="D2" s="191"/>
      <c r="E2" s="192"/>
      <c r="F2" s="191"/>
      <c r="G2" s="58" t="s">
        <v>109</v>
      </c>
      <c r="H2" s="320"/>
      <c r="I2" s="321"/>
    </row>
    <row r="3" ht="13.5" thickTop="1">
      <c r="F3" s="125"/>
    </row>
    <row r="4" spans="1:9" ht="19.5" customHeight="1">
      <c r="A4" s="193" t="s">
        <v>77</v>
      </c>
      <c r="B4" s="194"/>
      <c r="C4" s="194"/>
      <c r="D4" s="194"/>
      <c r="E4" s="195"/>
      <c r="F4" s="194"/>
      <c r="G4" s="194"/>
      <c r="H4" s="194"/>
      <c r="I4" s="194"/>
    </row>
    <row r="5" ht="13.5" thickBot="1"/>
    <row r="6" spans="1:9" s="125" customFormat="1" ht="13.5" thickBot="1">
      <c r="A6" s="196"/>
      <c r="B6" s="197" t="s">
        <v>78</v>
      </c>
      <c r="C6" s="197"/>
      <c r="D6" s="198"/>
      <c r="E6" s="199" t="s">
        <v>25</v>
      </c>
      <c r="F6" s="200" t="s">
        <v>26</v>
      </c>
      <c r="G6" s="200" t="s">
        <v>27</v>
      </c>
      <c r="H6" s="200" t="s">
        <v>28</v>
      </c>
      <c r="I6" s="201" t="s">
        <v>29</v>
      </c>
    </row>
    <row r="7" spans="1:9" s="125" customFormat="1" ht="12.75">
      <c r="A7" s="292" t="str">
        <f>'1.2. 1 Pol'!B7</f>
        <v>1</v>
      </c>
      <c r="B7" s="64" t="str">
        <f>'1.2. 1 Pol'!C7</f>
        <v>Zemní práce</v>
      </c>
      <c r="D7" s="202"/>
      <c r="E7" s="293">
        <f>'1.2. 1 Pol'!BA38</f>
        <v>0</v>
      </c>
      <c r="F7" s="294">
        <f>'1.2. 1 Pol'!BB38</f>
        <v>0</v>
      </c>
      <c r="G7" s="294">
        <f>'1.2. 1 Pol'!BC38</f>
        <v>0</v>
      </c>
      <c r="H7" s="294">
        <f>'1.2. 1 Pol'!BD38</f>
        <v>0</v>
      </c>
      <c r="I7" s="295">
        <f>'1.2. 1 Pol'!BE38</f>
        <v>0</v>
      </c>
    </row>
    <row r="8" spans="1:9" s="125" customFormat="1" ht="12.75">
      <c r="A8" s="292" t="str">
        <f>'1.2. 1 Pol'!B39</f>
        <v>2</v>
      </c>
      <c r="B8" s="64" t="str">
        <f>'1.2. 1 Pol'!C39</f>
        <v>Základy a zvláštní zakládání</v>
      </c>
      <c r="D8" s="202"/>
      <c r="E8" s="293">
        <f>'1.2. 1 Pol'!BA57</f>
        <v>0</v>
      </c>
      <c r="F8" s="294">
        <f>'1.2. 1 Pol'!BB57</f>
        <v>0</v>
      </c>
      <c r="G8" s="294">
        <f>'1.2. 1 Pol'!BC57</f>
        <v>0</v>
      </c>
      <c r="H8" s="294">
        <f>'1.2. 1 Pol'!BD57</f>
        <v>0</v>
      </c>
      <c r="I8" s="295">
        <f>'1.2. 1 Pol'!BE57</f>
        <v>0</v>
      </c>
    </row>
    <row r="9" spans="1:9" s="125" customFormat="1" ht="12.75">
      <c r="A9" s="292" t="str">
        <f>'1.2. 1 Pol'!B58</f>
        <v>3</v>
      </c>
      <c r="B9" s="64" t="str">
        <f>'1.2. 1 Pol'!C58</f>
        <v>Svislé a kompletní konstrukce</v>
      </c>
      <c r="D9" s="202"/>
      <c r="E9" s="293">
        <f>'1.2. 1 Pol'!BA80</f>
        <v>0</v>
      </c>
      <c r="F9" s="294">
        <f>'1.2. 1 Pol'!BB80</f>
        <v>0</v>
      </c>
      <c r="G9" s="294">
        <f>'1.2. 1 Pol'!BC80</f>
        <v>0</v>
      </c>
      <c r="H9" s="294">
        <f>'1.2. 1 Pol'!BD80</f>
        <v>0</v>
      </c>
      <c r="I9" s="295">
        <f>'1.2. 1 Pol'!BE80</f>
        <v>0</v>
      </c>
    </row>
    <row r="10" spans="1:9" s="125" customFormat="1" ht="12.75">
      <c r="A10" s="292" t="str">
        <f>'1.2. 1 Pol'!B81</f>
        <v>5</v>
      </c>
      <c r="B10" s="64" t="str">
        <f>'1.2. 1 Pol'!C81</f>
        <v>Komunikace</v>
      </c>
      <c r="D10" s="202"/>
      <c r="E10" s="293">
        <f>'1.2. 1 Pol'!BA88</f>
        <v>0</v>
      </c>
      <c r="F10" s="294">
        <f>'1.2. 1 Pol'!BB88</f>
        <v>0</v>
      </c>
      <c r="G10" s="294">
        <f>'1.2. 1 Pol'!BC88</f>
        <v>0</v>
      </c>
      <c r="H10" s="294">
        <f>'1.2. 1 Pol'!BD88</f>
        <v>0</v>
      </c>
      <c r="I10" s="295">
        <f>'1.2. 1 Pol'!BE88</f>
        <v>0</v>
      </c>
    </row>
    <row r="11" spans="1:9" s="125" customFormat="1" ht="12.75">
      <c r="A11" s="292" t="str">
        <f>'1.2. 1 Pol'!B89</f>
        <v>96</v>
      </c>
      <c r="B11" s="64" t="str">
        <f>'1.2. 1 Pol'!C89</f>
        <v>Bourání konstrukcí</v>
      </c>
      <c r="D11" s="202"/>
      <c r="E11" s="293">
        <f>'1.2. 1 Pol'!BA95</f>
        <v>0</v>
      </c>
      <c r="F11" s="294">
        <f>'1.2. 1 Pol'!BB95</f>
        <v>0</v>
      </c>
      <c r="G11" s="294">
        <f>'1.2. 1 Pol'!BC95</f>
        <v>0</v>
      </c>
      <c r="H11" s="294">
        <f>'1.2. 1 Pol'!BD95</f>
        <v>0</v>
      </c>
      <c r="I11" s="295">
        <f>'1.2. 1 Pol'!BE95</f>
        <v>0</v>
      </c>
    </row>
    <row r="12" spans="1:9" s="125" customFormat="1" ht="12.75">
      <c r="A12" s="292" t="str">
        <f>'1.2. 1 Pol'!B96</f>
        <v>99</v>
      </c>
      <c r="B12" s="64" t="str">
        <f>'1.2. 1 Pol'!C96</f>
        <v>Staveništní přesun hmot</v>
      </c>
      <c r="D12" s="202"/>
      <c r="E12" s="293">
        <f>'1.2. 1 Pol'!BA98</f>
        <v>0</v>
      </c>
      <c r="F12" s="294">
        <f>'1.2. 1 Pol'!BB98</f>
        <v>0</v>
      </c>
      <c r="G12" s="294">
        <f>'1.2. 1 Pol'!BC98</f>
        <v>0</v>
      </c>
      <c r="H12" s="294">
        <f>'1.2. 1 Pol'!BD98</f>
        <v>0</v>
      </c>
      <c r="I12" s="295">
        <f>'1.2. 1 Pol'!BE98</f>
        <v>0</v>
      </c>
    </row>
    <row r="13" spans="1:9" s="125" customFormat="1" ht="12.75">
      <c r="A13" s="292" t="str">
        <f>'1.2. 1 Pol'!B99</f>
        <v>766</v>
      </c>
      <c r="B13" s="64" t="str">
        <f>'1.2. 1 Pol'!C99</f>
        <v>Konstrukce truhlářské</v>
      </c>
      <c r="D13" s="202"/>
      <c r="E13" s="293">
        <f>'1.2. 1 Pol'!BA101</f>
        <v>0</v>
      </c>
      <c r="F13" s="294">
        <f>'1.2. 1 Pol'!BB101</f>
        <v>0</v>
      </c>
      <c r="G13" s="294">
        <f>'1.2. 1 Pol'!BC101</f>
        <v>0</v>
      </c>
      <c r="H13" s="294">
        <f>'1.2. 1 Pol'!BD101</f>
        <v>0</v>
      </c>
      <c r="I13" s="295">
        <f>'1.2. 1 Pol'!BE101</f>
        <v>0</v>
      </c>
    </row>
    <row r="14" spans="1:9" s="125" customFormat="1" ht="13.5" thickBot="1">
      <c r="A14" s="292" t="str">
        <f>'1.2. 1 Pol'!B102</f>
        <v>D96</v>
      </c>
      <c r="B14" s="64" t="str">
        <f>'1.2. 1 Pol'!C102</f>
        <v>Přesuny suti a vybouraných hmot</v>
      </c>
      <c r="D14" s="202"/>
      <c r="E14" s="293">
        <f>'1.2. 1 Pol'!BA108</f>
        <v>0</v>
      </c>
      <c r="F14" s="294">
        <f>'1.2. 1 Pol'!BB108</f>
        <v>0</v>
      </c>
      <c r="G14" s="294">
        <f>'1.2. 1 Pol'!BC108</f>
        <v>0</v>
      </c>
      <c r="H14" s="294">
        <f>'1.2. 1 Pol'!BD108</f>
        <v>0</v>
      </c>
      <c r="I14" s="295">
        <f>'1.2. 1 Pol'!BE108</f>
        <v>0</v>
      </c>
    </row>
    <row r="15" spans="1:9" s="14" customFormat="1" ht="13.5" thickBot="1">
      <c r="A15" s="203"/>
      <c r="B15" s="204" t="s">
        <v>79</v>
      </c>
      <c r="C15" s="204"/>
      <c r="D15" s="205"/>
      <c r="E15" s="206">
        <f>SUM(E7:E14)</f>
        <v>0</v>
      </c>
      <c r="F15" s="207">
        <f>SUM(F7:F14)</f>
        <v>0</v>
      </c>
      <c r="G15" s="207">
        <f>SUM(G7:G14)</f>
        <v>0</v>
      </c>
      <c r="H15" s="207">
        <f>SUM(H7:H14)</f>
        <v>0</v>
      </c>
      <c r="I15" s="208">
        <f>SUM(I7:I14)</f>
        <v>0</v>
      </c>
    </row>
    <row r="16" spans="1:9" ht="12.75">
      <c r="A16" s="125"/>
      <c r="B16" s="125"/>
      <c r="C16" s="125"/>
      <c r="D16" s="125"/>
      <c r="E16" s="125"/>
      <c r="F16" s="125"/>
      <c r="G16" s="125"/>
      <c r="H16" s="125"/>
      <c r="I16" s="125"/>
    </row>
    <row r="17" spans="1:57" ht="19.5" customHeight="1">
      <c r="A17" s="194" t="s">
        <v>80</v>
      </c>
      <c r="B17" s="194"/>
      <c r="C17" s="194"/>
      <c r="D17" s="194"/>
      <c r="E17" s="194"/>
      <c r="F17" s="194"/>
      <c r="G17" s="209"/>
      <c r="H17" s="194"/>
      <c r="I17" s="194"/>
      <c r="BA17" s="131"/>
      <c r="BB17" s="131"/>
      <c r="BC17" s="131"/>
      <c r="BD17" s="131"/>
      <c r="BE17" s="131"/>
    </row>
    <row r="18" ht="13.5" thickBot="1"/>
    <row r="19" spans="1:9" ht="12.75">
      <c r="A19" s="160" t="s">
        <v>81</v>
      </c>
      <c r="B19" s="161"/>
      <c r="C19" s="161"/>
      <c r="D19" s="210"/>
      <c r="E19" s="211" t="s">
        <v>82</v>
      </c>
      <c r="F19" s="212" t="s">
        <v>12</v>
      </c>
      <c r="G19" s="213" t="s">
        <v>83</v>
      </c>
      <c r="H19" s="214"/>
      <c r="I19" s="215" t="s">
        <v>82</v>
      </c>
    </row>
    <row r="20" spans="1:53" ht="12.75">
      <c r="A20" s="154"/>
      <c r="B20" s="145"/>
      <c r="C20" s="145"/>
      <c r="D20" s="216"/>
      <c r="E20" s="217"/>
      <c r="F20" s="218"/>
      <c r="G20" s="219">
        <f>CHOOSE(BA20+1,E15+F15,E15+F15+H15,E15+F15+G15+H15,E15,F15,H15,G15,H15+G15,0)</f>
        <v>0</v>
      </c>
      <c r="H20" s="220"/>
      <c r="I20" s="221">
        <f>E20+F20*G20/100</f>
        <v>0</v>
      </c>
      <c r="BA20" s="1">
        <v>8</v>
      </c>
    </row>
    <row r="21" spans="1:9" ht="13.5" thickBot="1">
      <c r="A21" s="222"/>
      <c r="B21" s="223" t="s">
        <v>84</v>
      </c>
      <c r="C21" s="224"/>
      <c r="D21" s="225"/>
      <c r="E21" s="226"/>
      <c r="F21" s="227"/>
      <c r="G21" s="227"/>
      <c r="H21" s="315">
        <f>SUM(I20:I20)</f>
        <v>0</v>
      </c>
      <c r="I21" s="316"/>
    </row>
    <row r="23" spans="2:9" ht="12.75">
      <c r="B23" s="14"/>
      <c r="F23" s="228"/>
      <c r="G23" s="229"/>
      <c r="H23" s="229"/>
      <c r="I23" s="46"/>
    </row>
    <row r="24" spans="6:9" ht="12.75">
      <c r="F24" s="228"/>
      <c r="G24" s="229"/>
      <c r="H24" s="229"/>
      <c r="I24" s="46"/>
    </row>
    <row r="25" spans="6:9" ht="12.75">
      <c r="F25" s="228"/>
      <c r="G25" s="229"/>
      <c r="H25" s="229"/>
      <c r="I25" s="46"/>
    </row>
    <row r="26" spans="6:9" ht="12.75">
      <c r="F26" s="228"/>
      <c r="G26" s="229"/>
      <c r="H26" s="229"/>
      <c r="I26" s="46"/>
    </row>
    <row r="27" spans="6:9" ht="12.75">
      <c r="F27" s="228"/>
      <c r="G27" s="229"/>
      <c r="H27" s="229"/>
      <c r="I27" s="46"/>
    </row>
    <row r="28" spans="6:9" ht="12.75">
      <c r="F28" s="228"/>
      <c r="G28" s="229"/>
      <c r="H28" s="229"/>
      <c r="I28" s="46"/>
    </row>
    <row r="29" spans="6:9" ht="12.75">
      <c r="F29" s="228"/>
      <c r="G29" s="229"/>
      <c r="H29" s="229"/>
      <c r="I29" s="46"/>
    </row>
    <row r="30" spans="6:9" ht="12.75">
      <c r="F30" s="228"/>
      <c r="G30" s="229"/>
      <c r="H30" s="229"/>
      <c r="I30" s="46"/>
    </row>
    <row r="31" spans="6:9" ht="12.75">
      <c r="F31" s="228"/>
      <c r="G31" s="229"/>
      <c r="H31" s="229"/>
      <c r="I31" s="46"/>
    </row>
    <row r="32" spans="6:9" ht="12.75">
      <c r="F32" s="228"/>
      <c r="G32" s="229"/>
      <c r="H32" s="229"/>
      <c r="I32" s="46"/>
    </row>
    <row r="33" spans="6:9" ht="12.75">
      <c r="F33" s="228"/>
      <c r="G33" s="229"/>
      <c r="H33" s="229"/>
      <c r="I33" s="46"/>
    </row>
    <row r="34" spans="6:9" ht="12.75">
      <c r="F34" s="228"/>
      <c r="G34" s="229"/>
      <c r="H34" s="229"/>
      <c r="I34" s="46"/>
    </row>
    <row r="35" spans="6:9" ht="12.75">
      <c r="F35" s="228"/>
      <c r="G35" s="229"/>
      <c r="H35" s="229"/>
      <c r="I35" s="46"/>
    </row>
    <row r="36" spans="6:9" ht="12.75">
      <c r="F36" s="228"/>
      <c r="G36" s="229"/>
      <c r="H36" s="229"/>
      <c r="I36" s="46"/>
    </row>
    <row r="37" spans="6:9" ht="12.75">
      <c r="F37" s="228"/>
      <c r="G37" s="229"/>
      <c r="H37" s="229"/>
      <c r="I37" s="46"/>
    </row>
    <row r="38" spans="6:9" ht="12.75">
      <c r="F38" s="228"/>
      <c r="G38" s="229"/>
      <c r="H38" s="229"/>
      <c r="I38" s="46"/>
    </row>
    <row r="39" spans="6:9" ht="12.75">
      <c r="F39" s="228"/>
      <c r="G39" s="229"/>
      <c r="H39" s="229"/>
      <c r="I39" s="46"/>
    </row>
    <row r="40" spans="6:9" ht="12.75">
      <c r="F40" s="228"/>
      <c r="G40" s="229"/>
      <c r="H40" s="229"/>
      <c r="I40" s="46"/>
    </row>
    <row r="41" spans="6:9" ht="12.75">
      <c r="F41" s="228"/>
      <c r="G41" s="229"/>
      <c r="H41" s="229"/>
      <c r="I41" s="46"/>
    </row>
    <row r="42" spans="6:9" ht="12.75">
      <c r="F42" s="228"/>
      <c r="G42" s="229"/>
      <c r="H42" s="229"/>
      <c r="I42" s="46"/>
    </row>
    <row r="43" spans="6:9" ht="12.75">
      <c r="F43" s="228"/>
      <c r="G43" s="229"/>
      <c r="H43" s="229"/>
      <c r="I43" s="46"/>
    </row>
    <row r="44" spans="6:9" ht="12.75">
      <c r="F44" s="228"/>
      <c r="G44" s="229"/>
      <c r="H44" s="229"/>
      <c r="I44" s="46"/>
    </row>
    <row r="45" spans="6:9" ht="12.75">
      <c r="F45" s="228"/>
      <c r="G45" s="229"/>
      <c r="H45" s="229"/>
      <c r="I45" s="46"/>
    </row>
    <row r="46" spans="6:9" ht="12.75">
      <c r="F46" s="228"/>
      <c r="G46" s="229"/>
      <c r="H46" s="229"/>
      <c r="I46" s="46"/>
    </row>
    <row r="47" spans="6:9" ht="12.75">
      <c r="F47" s="228"/>
      <c r="G47" s="229"/>
      <c r="H47" s="229"/>
      <c r="I47" s="46"/>
    </row>
    <row r="48" spans="6:9" ht="12.75">
      <c r="F48" s="228"/>
      <c r="G48" s="229"/>
      <c r="H48" s="229"/>
      <c r="I48" s="46"/>
    </row>
    <row r="49" spans="6:9" ht="12.75">
      <c r="F49" s="228"/>
      <c r="G49" s="229"/>
      <c r="H49" s="229"/>
      <c r="I49" s="46"/>
    </row>
    <row r="50" spans="6:9" ht="12.75">
      <c r="F50" s="228"/>
      <c r="G50" s="229"/>
      <c r="H50" s="229"/>
      <c r="I50" s="46"/>
    </row>
    <row r="51" spans="6:9" ht="12.75">
      <c r="F51" s="228"/>
      <c r="G51" s="229"/>
      <c r="H51" s="229"/>
      <c r="I51" s="46"/>
    </row>
    <row r="52" spans="6:9" ht="12.75">
      <c r="F52" s="228"/>
      <c r="G52" s="229"/>
      <c r="H52" s="229"/>
      <c r="I52" s="46"/>
    </row>
    <row r="53" spans="6:9" ht="12.75">
      <c r="F53" s="228"/>
      <c r="G53" s="229"/>
      <c r="H53" s="229"/>
      <c r="I53" s="46"/>
    </row>
    <row r="54" spans="6:9" ht="12.75">
      <c r="F54" s="228"/>
      <c r="G54" s="229"/>
      <c r="H54" s="229"/>
      <c r="I54" s="46"/>
    </row>
    <row r="55" spans="6:9" ht="12.75">
      <c r="F55" s="228"/>
      <c r="G55" s="229"/>
      <c r="H55" s="229"/>
      <c r="I55" s="46"/>
    </row>
    <row r="56" spans="6:9" ht="12.75">
      <c r="F56" s="228"/>
      <c r="G56" s="229"/>
      <c r="H56" s="229"/>
      <c r="I56" s="46"/>
    </row>
    <row r="57" spans="6:9" ht="12.75">
      <c r="F57" s="228"/>
      <c r="G57" s="229"/>
      <c r="H57" s="229"/>
      <c r="I57" s="46"/>
    </row>
    <row r="58" spans="6:9" ht="12.75">
      <c r="F58" s="228"/>
      <c r="G58" s="229"/>
      <c r="H58" s="229"/>
      <c r="I58" s="46"/>
    </row>
    <row r="59" spans="6:9" ht="12.75">
      <c r="F59" s="228"/>
      <c r="G59" s="229"/>
      <c r="H59" s="229"/>
      <c r="I59" s="46"/>
    </row>
    <row r="60" spans="6:9" ht="12.75">
      <c r="F60" s="228"/>
      <c r="G60" s="229"/>
      <c r="H60" s="229"/>
      <c r="I60" s="46"/>
    </row>
    <row r="61" spans="6:9" ht="12.75">
      <c r="F61" s="228"/>
      <c r="G61" s="229"/>
      <c r="H61" s="229"/>
      <c r="I61" s="46"/>
    </row>
    <row r="62" spans="6:9" ht="12.75">
      <c r="F62" s="228"/>
      <c r="G62" s="229"/>
      <c r="H62" s="229"/>
      <c r="I62" s="46"/>
    </row>
    <row r="63" spans="6:9" ht="12.75">
      <c r="F63" s="228"/>
      <c r="G63" s="229"/>
      <c r="H63" s="229"/>
      <c r="I63" s="46"/>
    </row>
    <row r="64" spans="6:9" ht="12.75">
      <c r="F64" s="228"/>
      <c r="G64" s="229"/>
      <c r="H64" s="229"/>
      <c r="I64" s="46"/>
    </row>
    <row r="65" spans="6:9" ht="12.75">
      <c r="F65" s="228"/>
      <c r="G65" s="229"/>
      <c r="H65" s="229"/>
      <c r="I65" s="46"/>
    </row>
    <row r="66" spans="6:9" ht="12.75">
      <c r="F66" s="228"/>
      <c r="G66" s="229"/>
      <c r="H66" s="229"/>
      <c r="I66" s="46"/>
    </row>
    <row r="67" spans="6:9" ht="12.75">
      <c r="F67" s="228"/>
      <c r="G67" s="229"/>
      <c r="H67" s="229"/>
      <c r="I67" s="46"/>
    </row>
    <row r="68" spans="6:9" ht="12.75">
      <c r="F68" s="228"/>
      <c r="G68" s="229"/>
      <c r="H68" s="229"/>
      <c r="I68" s="46"/>
    </row>
    <row r="69" spans="6:9" ht="12.75">
      <c r="F69" s="228"/>
      <c r="G69" s="229"/>
      <c r="H69" s="229"/>
      <c r="I69" s="46"/>
    </row>
    <row r="70" spans="6:9" ht="12.75">
      <c r="F70" s="228"/>
      <c r="G70" s="229"/>
      <c r="H70" s="229"/>
      <c r="I70" s="46"/>
    </row>
    <row r="71" spans="6:9" ht="12.75">
      <c r="F71" s="228"/>
      <c r="G71" s="229"/>
      <c r="H71" s="229"/>
      <c r="I71" s="46"/>
    </row>
    <row r="72" spans="6:9" ht="12.75">
      <c r="F72" s="228"/>
      <c r="G72" s="229"/>
      <c r="H72" s="229"/>
      <c r="I72" s="46"/>
    </row>
  </sheetData>
  <sheetProtection/>
  <mergeCells count="4">
    <mergeCell ref="H21:I21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181"/>
  <sheetViews>
    <sheetView showGridLines="0" showZeros="0" zoomScaleSheetLayoutView="100" workbookViewId="0" topLeftCell="A1">
      <selection activeCell="L16" sqref="L16"/>
    </sheetView>
  </sheetViews>
  <sheetFormatPr defaultColWidth="9.00390625" defaultRowHeight="12.75"/>
  <cols>
    <col min="1" max="1" width="4.375" style="230" customWidth="1"/>
    <col min="2" max="2" width="11.625" style="230" customWidth="1"/>
    <col min="3" max="3" width="40.375" style="230" customWidth="1"/>
    <col min="4" max="4" width="5.625" style="230" customWidth="1"/>
    <col min="5" max="5" width="8.625" style="240" customWidth="1"/>
    <col min="6" max="6" width="9.875" style="230" customWidth="1"/>
    <col min="7" max="7" width="13.875" style="230" customWidth="1"/>
    <col min="8" max="8" width="11.75390625" style="230" hidden="1" customWidth="1"/>
    <col min="9" max="9" width="11.625" style="230" hidden="1" customWidth="1"/>
    <col min="10" max="10" width="11.00390625" style="230" hidden="1" customWidth="1"/>
    <col min="11" max="11" width="10.375" style="230" hidden="1" customWidth="1"/>
    <col min="12" max="12" width="75.375" style="230" customWidth="1"/>
    <col min="13" max="13" width="45.25390625" style="230" customWidth="1"/>
    <col min="14" max="16384" width="9.125" style="230" customWidth="1"/>
  </cols>
  <sheetData>
    <row r="1" spans="1:7" ht="15.75">
      <c r="A1" s="324" t="s">
        <v>102</v>
      </c>
      <c r="B1" s="324"/>
      <c r="C1" s="324"/>
      <c r="D1" s="324"/>
      <c r="E1" s="324"/>
      <c r="F1" s="324"/>
      <c r="G1" s="324"/>
    </row>
    <row r="2" spans="2:7" ht="14.25" customHeight="1" thickBot="1">
      <c r="B2" s="231"/>
      <c r="C2" s="232"/>
      <c r="D2" s="232"/>
      <c r="E2" s="233"/>
      <c r="F2" s="232"/>
      <c r="G2" s="232"/>
    </row>
    <row r="3" spans="1:7" ht="13.5" thickTop="1">
      <c r="A3" s="317" t="s">
        <v>2</v>
      </c>
      <c r="B3" s="318"/>
      <c r="C3" s="184" t="s">
        <v>105</v>
      </c>
      <c r="D3" s="234"/>
      <c r="E3" s="235" t="s">
        <v>85</v>
      </c>
      <c r="F3" s="236" t="str">
        <f>'1.2. 1 Rek'!H1</f>
        <v>1</v>
      </c>
      <c r="G3" s="237"/>
    </row>
    <row r="4" spans="1:7" ht="13.5" thickBot="1">
      <c r="A4" s="325" t="s">
        <v>76</v>
      </c>
      <c r="B4" s="57"/>
      <c r="C4" s="190" t="s">
        <v>108</v>
      </c>
      <c r="D4" s="238"/>
      <c r="E4" s="326" t="str">
        <f>'1.2. 1 Rek'!G2</f>
        <v>Zídka a oplocení ul. Pod Hradbami</v>
      </c>
      <c r="F4" s="327"/>
      <c r="G4" s="328"/>
    </row>
    <row r="5" spans="1:7" ht="13.5" thickTop="1">
      <c r="A5" s="239"/>
      <c r="G5" s="241"/>
    </row>
    <row r="6" spans="1:11" ht="27" customHeight="1">
      <c r="A6" s="242" t="s">
        <v>86</v>
      </c>
      <c r="B6" s="243" t="s">
        <v>87</v>
      </c>
      <c r="C6" s="243" t="s">
        <v>88</v>
      </c>
      <c r="D6" s="243" t="s">
        <v>89</v>
      </c>
      <c r="E6" s="244" t="s">
        <v>90</v>
      </c>
      <c r="F6" s="243" t="s">
        <v>91</v>
      </c>
      <c r="G6" s="245" t="s">
        <v>92</v>
      </c>
      <c r="H6" s="246" t="s">
        <v>93</v>
      </c>
      <c r="I6" s="246" t="s">
        <v>94</v>
      </c>
      <c r="J6" s="246" t="s">
        <v>95</v>
      </c>
      <c r="K6" s="246" t="s">
        <v>96</v>
      </c>
    </row>
    <row r="7" spans="1:15" ht="12.75">
      <c r="A7" s="247" t="s">
        <v>97</v>
      </c>
      <c r="B7" s="248" t="s">
        <v>98</v>
      </c>
      <c r="C7" s="249" t="s">
        <v>99</v>
      </c>
      <c r="D7" s="250"/>
      <c r="E7" s="251"/>
      <c r="F7" s="251"/>
      <c r="G7" s="252"/>
      <c r="H7" s="253"/>
      <c r="I7" s="254"/>
      <c r="J7" s="255"/>
      <c r="K7" s="256"/>
      <c r="O7" s="257">
        <v>1</v>
      </c>
    </row>
    <row r="8" spans="1:80" ht="12.75">
      <c r="A8" s="258">
        <v>1</v>
      </c>
      <c r="B8" s="259" t="s">
        <v>111</v>
      </c>
      <c r="C8" s="260" t="s">
        <v>112</v>
      </c>
      <c r="D8" s="261" t="s">
        <v>113</v>
      </c>
      <c r="E8" s="262">
        <v>47</v>
      </c>
      <c r="F8" s="263">
        <v>0</v>
      </c>
      <c r="G8" s="264">
        <f>E8*F8</f>
        <v>0</v>
      </c>
      <c r="H8" s="265">
        <v>0</v>
      </c>
      <c r="I8" s="266">
        <f>E8*H8</f>
        <v>0</v>
      </c>
      <c r="J8" s="265">
        <v>0</v>
      </c>
      <c r="K8" s="266">
        <f>E8*J8</f>
        <v>0</v>
      </c>
      <c r="O8" s="257">
        <v>2</v>
      </c>
      <c r="AA8" s="230">
        <v>1</v>
      </c>
      <c r="AB8" s="230">
        <v>1</v>
      </c>
      <c r="AC8" s="230">
        <v>1</v>
      </c>
      <c r="AZ8" s="230">
        <v>1</v>
      </c>
      <c r="BA8" s="230">
        <f>IF(AZ8=1,G8,0)</f>
        <v>0</v>
      </c>
      <c r="BB8" s="230">
        <f>IF(AZ8=2,G8,0)</f>
        <v>0</v>
      </c>
      <c r="BC8" s="230">
        <f>IF(AZ8=3,G8,0)</f>
        <v>0</v>
      </c>
      <c r="BD8" s="230">
        <f>IF(AZ8=4,G8,0)</f>
        <v>0</v>
      </c>
      <c r="BE8" s="230">
        <f>IF(AZ8=5,G8,0)</f>
        <v>0</v>
      </c>
      <c r="CA8" s="257">
        <v>1</v>
      </c>
      <c r="CB8" s="257">
        <v>1</v>
      </c>
    </row>
    <row r="9" spans="1:15" ht="22.5">
      <c r="A9" s="267"/>
      <c r="B9" s="270"/>
      <c r="C9" s="322" t="s">
        <v>114</v>
      </c>
      <c r="D9" s="323"/>
      <c r="E9" s="271">
        <v>0</v>
      </c>
      <c r="F9" s="272"/>
      <c r="G9" s="273"/>
      <c r="H9" s="274"/>
      <c r="I9" s="268"/>
      <c r="J9" s="275"/>
      <c r="K9" s="268"/>
      <c r="M9" s="269" t="s">
        <v>114</v>
      </c>
      <c r="O9" s="257"/>
    </row>
    <row r="10" spans="1:15" ht="12.75">
      <c r="A10" s="267"/>
      <c r="B10" s="270"/>
      <c r="C10" s="322" t="s">
        <v>115</v>
      </c>
      <c r="D10" s="323"/>
      <c r="E10" s="271">
        <v>47</v>
      </c>
      <c r="F10" s="272"/>
      <c r="G10" s="273"/>
      <c r="H10" s="274"/>
      <c r="I10" s="268"/>
      <c r="J10" s="275"/>
      <c r="K10" s="268"/>
      <c r="M10" s="269" t="s">
        <v>115</v>
      </c>
      <c r="O10" s="257"/>
    </row>
    <row r="11" spans="1:80" ht="12.75">
      <c r="A11" s="258">
        <v>2</v>
      </c>
      <c r="B11" s="259" t="s">
        <v>116</v>
      </c>
      <c r="C11" s="260" t="s">
        <v>117</v>
      </c>
      <c r="D11" s="261" t="s">
        <v>118</v>
      </c>
      <c r="E11" s="262">
        <v>15.04</v>
      </c>
      <c r="F11" s="263">
        <v>0</v>
      </c>
      <c r="G11" s="264">
        <f>E11*F11</f>
        <v>0</v>
      </c>
      <c r="H11" s="265">
        <v>0</v>
      </c>
      <c r="I11" s="266">
        <f>E11*H11</f>
        <v>0</v>
      </c>
      <c r="J11" s="265">
        <v>0</v>
      </c>
      <c r="K11" s="266">
        <f>E11*J11</f>
        <v>0</v>
      </c>
      <c r="O11" s="257">
        <v>2</v>
      </c>
      <c r="AA11" s="230">
        <v>1</v>
      </c>
      <c r="AB11" s="230">
        <v>1</v>
      </c>
      <c r="AC11" s="230">
        <v>1</v>
      </c>
      <c r="AZ11" s="230">
        <v>1</v>
      </c>
      <c r="BA11" s="230">
        <f>IF(AZ11=1,G11,0)</f>
        <v>0</v>
      </c>
      <c r="BB11" s="230">
        <f>IF(AZ11=2,G11,0)</f>
        <v>0</v>
      </c>
      <c r="BC11" s="230">
        <f>IF(AZ11=3,G11,0)</f>
        <v>0</v>
      </c>
      <c r="BD11" s="230">
        <f>IF(AZ11=4,G11,0)</f>
        <v>0</v>
      </c>
      <c r="BE11" s="230">
        <f>IF(AZ11=5,G11,0)</f>
        <v>0</v>
      </c>
      <c r="CA11" s="257">
        <v>1</v>
      </c>
      <c r="CB11" s="257">
        <v>1</v>
      </c>
    </row>
    <row r="12" spans="1:15" ht="12.75">
      <c r="A12" s="267"/>
      <c r="B12" s="270"/>
      <c r="C12" s="322" t="s">
        <v>119</v>
      </c>
      <c r="D12" s="323"/>
      <c r="E12" s="271">
        <v>7.75</v>
      </c>
      <c r="F12" s="272"/>
      <c r="G12" s="273"/>
      <c r="H12" s="274"/>
      <c r="I12" s="268"/>
      <c r="J12" s="275"/>
      <c r="K12" s="268"/>
      <c r="M12" s="269" t="s">
        <v>119</v>
      </c>
      <c r="O12" s="257"/>
    </row>
    <row r="13" spans="1:15" ht="12.75">
      <c r="A13" s="267"/>
      <c r="B13" s="270"/>
      <c r="C13" s="322" t="s">
        <v>120</v>
      </c>
      <c r="D13" s="323"/>
      <c r="E13" s="271">
        <v>5.67</v>
      </c>
      <c r="F13" s="272"/>
      <c r="G13" s="273"/>
      <c r="H13" s="274"/>
      <c r="I13" s="268"/>
      <c r="J13" s="275"/>
      <c r="K13" s="268"/>
      <c r="M13" s="269" t="s">
        <v>120</v>
      </c>
      <c r="O13" s="257"/>
    </row>
    <row r="14" spans="1:15" ht="12.75">
      <c r="A14" s="267"/>
      <c r="B14" s="270"/>
      <c r="C14" s="322" t="s">
        <v>121</v>
      </c>
      <c r="D14" s="323"/>
      <c r="E14" s="271">
        <v>1.62</v>
      </c>
      <c r="F14" s="272"/>
      <c r="G14" s="273"/>
      <c r="H14" s="274"/>
      <c r="I14" s="268"/>
      <c r="J14" s="275"/>
      <c r="K14" s="268"/>
      <c r="M14" s="269" t="s">
        <v>121</v>
      </c>
      <c r="O14" s="257"/>
    </row>
    <row r="15" spans="1:80" ht="12.75">
      <c r="A15" s="258">
        <v>3</v>
      </c>
      <c r="B15" s="259" t="s">
        <v>122</v>
      </c>
      <c r="C15" s="260" t="s">
        <v>123</v>
      </c>
      <c r="D15" s="261" t="s">
        <v>118</v>
      </c>
      <c r="E15" s="262">
        <v>4.512</v>
      </c>
      <c r="F15" s="263">
        <v>0</v>
      </c>
      <c r="G15" s="264">
        <f>E15*F15</f>
        <v>0</v>
      </c>
      <c r="H15" s="265">
        <v>0</v>
      </c>
      <c r="I15" s="266">
        <f>E15*H15</f>
        <v>0</v>
      </c>
      <c r="J15" s="265">
        <v>0</v>
      </c>
      <c r="K15" s="266">
        <f>E15*J15</f>
        <v>0</v>
      </c>
      <c r="O15" s="257">
        <v>2</v>
      </c>
      <c r="AA15" s="230">
        <v>1</v>
      </c>
      <c r="AB15" s="230">
        <v>1</v>
      </c>
      <c r="AC15" s="230">
        <v>1</v>
      </c>
      <c r="AZ15" s="230">
        <v>1</v>
      </c>
      <c r="BA15" s="230">
        <f>IF(AZ15=1,G15,0)</f>
        <v>0</v>
      </c>
      <c r="BB15" s="230">
        <f>IF(AZ15=2,G15,0)</f>
        <v>0</v>
      </c>
      <c r="BC15" s="230">
        <f>IF(AZ15=3,G15,0)</f>
        <v>0</v>
      </c>
      <c r="BD15" s="230">
        <f>IF(AZ15=4,G15,0)</f>
        <v>0</v>
      </c>
      <c r="BE15" s="230">
        <f>IF(AZ15=5,G15,0)</f>
        <v>0</v>
      </c>
      <c r="CA15" s="257">
        <v>1</v>
      </c>
      <c r="CB15" s="257">
        <v>1</v>
      </c>
    </row>
    <row r="16" spans="1:15" ht="12.75">
      <c r="A16" s="267"/>
      <c r="B16" s="270"/>
      <c r="C16" s="322" t="s">
        <v>124</v>
      </c>
      <c r="D16" s="323"/>
      <c r="E16" s="271">
        <v>4.512</v>
      </c>
      <c r="F16" s="272"/>
      <c r="G16" s="273"/>
      <c r="H16" s="274"/>
      <c r="I16" s="268"/>
      <c r="J16" s="275"/>
      <c r="K16" s="268"/>
      <c r="M16" s="269" t="s">
        <v>124</v>
      </c>
      <c r="O16" s="257"/>
    </row>
    <row r="17" spans="1:80" ht="12.75">
      <c r="A17" s="258">
        <v>4</v>
      </c>
      <c r="B17" s="259" t="s">
        <v>125</v>
      </c>
      <c r="C17" s="260" t="s">
        <v>126</v>
      </c>
      <c r="D17" s="261" t="s">
        <v>118</v>
      </c>
      <c r="E17" s="262">
        <v>1.944</v>
      </c>
      <c r="F17" s="263">
        <v>0</v>
      </c>
      <c r="G17" s="264">
        <f>E17*F17</f>
        <v>0</v>
      </c>
      <c r="H17" s="265">
        <v>0</v>
      </c>
      <c r="I17" s="266">
        <f>E17*H17</f>
        <v>0</v>
      </c>
      <c r="J17" s="265">
        <v>0</v>
      </c>
      <c r="K17" s="266">
        <f>E17*J17</f>
        <v>0</v>
      </c>
      <c r="O17" s="257">
        <v>2</v>
      </c>
      <c r="AA17" s="230">
        <v>1</v>
      </c>
      <c r="AB17" s="230">
        <v>1</v>
      </c>
      <c r="AC17" s="230">
        <v>1</v>
      </c>
      <c r="AZ17" s="230">
        <v>1</v>
      </c>
      <c r="BA17" s="230">
        <f>IF(AZ17=1,G17,0)</f>
        <v>0</v>
      </c>
      <c r="BB17" s="230">
        <f>IF(AZ17=2,G17,0)</f>
        <v>0</v>
      </c>
      <c r="BC17" s="230">
        <f>IF(AZ17=3,G17,0)</f>
        <v>0</v>
      </c>
      <c r="BD17" s="230">
        <f>IF(AZ17=4,G17,0)</f>
        <v>0</v>
      </c>
      <c r="BE17" s="230">
        <f>IF(AZ17=5,G17,0)</f>
        <v>0</v>
      </c>
      <c r="CA17" s="257">
        <v>1</v>
      </c>
      <c r="CB17" s="257">
        <v>1</v>
      </c>
    </row>
    <row r="18" spans="1:15" ht="12.75">
      <c r="A18" s="267"/>
      <c r="B18" s="270"/>
      <c r="C18" s="322" t="s">
        <v>127</v>
      </c>
      <c r="D18" s="323"/>
      <c r="E18" s="271">
        <v>0</v>
      </c>
      <c r="F18" s="272"/>
      <c r="G18" s="273"/>
      <c r="H18" s="274"/>
      <c r="I18" s="268"/>
      <c r="J18" s="275"/>
      <c r="K18" s="268"/>
      <c r="M18" s="269" t="s">
        <v>127</v>
      </c>
      <c r="O18" s="257"/>
    </row>
    <row r="19" spans="1:15" ht="12.75">
      <c r="A19" s="267"/>
      <c r="B19" s="270"/>
      <c r="C19" s="322" t="s">
        <v>128</v>
      </c>
      <c r="D19" s="323"/>
      <c r="E19" s="271">
        <v>1.944</v>
      </c>
      <c r="F19" s="272"/>
      <c r="G19" s="273"/>
      <c r="H19" s="274"/>
      <c r="I19" s="268"/>
      <c r="J19" s="275"/>
      <c r="K19" s="268"/>
      <c r="M19" s="269" t="s">
        <v>128</v>
      </c>
      <c r="O19" s="257"/>
    </row>
    <row r="20" spans="1:80" ht="12.75">
      <c r="A20" s="258">
        <v>5</v>
      </c>
      <c r="B20" s="259" t="s">
        <v>129</v>
      </c>
      <c r="C20" s="260" t="s">
        <v>130</v>
      </c>
      <c r="D20" s="261" t="s">
        <v>118</v>
      </c>
      <c r="E20" s="262">
        <v>0.5832</v>
      </c>
      <c r="F20" s="263">
        <v>0</v>
      </c>
      <c r="G20" s="264">
        <f>E20*F20</f>
        <v>0</v>
      </c>
      <c r="H20" s="265">
        <v>0</v>
      </c>
      <c r="I20" s="266">
        <f>E20*H20</f>
        <v>0</v>
      </c>
      <c r="J20" s="265">
        <v>0</v>
      </c>
      <c r="K20" s="266">
        <f>E20*J20</f>
        <v>0</v>
      </c>
      <c r="O20" s="257">
        <v>2</v>
      </c>
      <c r="AA20" s="230">
        <v>1</v>
      </c>
      <c r="AB20" s="230">
        <v>1</v>
      </c>
      <c r="AC20" s="230">
        <v>1</v>
      </c>
      <c r="AZ20" s="230">
        <v>1</v>
      </c>
      <c r="BA20" s="230">
        <f>IF(AZ20=1,G20,0)</f>
        <v>0</v>
      </c>
      <c r="BB20" s="230">
        <f>IF(AZ20=2,G20,0)</f>
        <v>0</v>
      </c>
      <c r="BC20" s="230">
        <f>IF(AZ20=3,G20,0)</f>
        <v>0</v>
      </c>
      <c r="BD20" s="230">
        <f>IF(AZ20=4,G20,0)</f>
        <v>0</v>
      </c>
      <c r="BE20" s="230">
        <f>IF(AZ20=5,G20,0)</f>
        <v>0</v>
      </c>
      <c r="CA20" s="257">
        <v>1</v>
      </c>
      <c r="CB20" s="257">
        <v>1</v>
      </c>
    </row>
    <row r="21" spans="1:15" ht="12.75">
      <c r="A21" s="267"/>
      <c r="B21" s="270"/>
      <c r="C21" s="322" t="s">
        <v>131</v>
      </c>
      <c r="D21" s="323"/>
      <c r="E21" s="271">
        <v>0.5832</v>
      </c>
      <c r="F21" s="272"/>
      <c r="G21" s="273"/>
      <c r="H21" s="274"/>
      <c r="I21" s="268"/>
      <c r="J21" s="275"/>
      <c r="K21" s="268"/>
      <c r="M21" s="269" t="s">
        <v>131</v>
      </c>
      <c r="O21" s="257"/>
    </row>
    <row r="22" spans="1:80" ht="12.75">
      <c r="A22" s="258">
        <v>6</v>
      </c>
      <c r="B22" s="259" t="s">
        <v>132</v>
      </c>
      <c r="C22" s="260" t="s">
        <v>133</v>
      </c>
      <c r="D22" s="261" t="s">
        <v>118</v>
      </c>
      <c r="E22" s="262">
        <v>47</v>
      </c>
      <c r="F22" s="263">
        <v>0</v>
      </c>
      <c r="G22" s="264">
        <f>E22*F22</f>
        <v>0</v>
      </c>
      <c r="H22" s="265">
        <v>0</v>
      </c>
      <c r="I22" s="266">
        <f>E22*H22</f>
        <v>0</v>
      </c>
      <c r="J22" s="265">
        <v>0</v>
      </c>
      <c r="K22" s="266">
        <f>E22*J22</f>
        <v>0</v>
      </c>
      <c r="O22" s="257">
        <v>2</v>
      </c>
      <c r="AA22" s="230">
        <v>1</v>
      </c>
      <c r="AB22" s="230">
        <v>1</v>
      </c>
      <c r="AC22" s="230">
        <v>1</v>
      </c>
      <c r="AZ22" s="230">
        <v>1</v>
      </c>
      <c r="BA22" s="230">
        <f>IF(AZ22=1,G22,0)</f>
        <v>0</v>
      </c>
      <c r="BB22" s="230">
        <f>IF(AZ22=2,G22,0)</f>
        <v>0</v>
      </c>
      <c r="BC22" s="230">
        <f>IF(AZ22=3,G22,0)</f>
        <v>0</v>
      </c>
      <c r="BD22" s="230">
        <f>IF(AZ22=4,G22,0)</f>
        <v>0</v>
      </c>
      <c r="BE22" s="230">
        <f>IF(AZ22=5,G22,0)</f>
        <v>0</v>
      </c>
      <c r="CA22" s="257">
        <v>1</v>
      </c>
      <c r="CB22" s="257">
        <v>1</v>
      </c>
    </row>
    <row r="23" spans="1:15" ht="22.5">
      <c r="A23" s="267"/>
      <c r="B23" s="270"/>
      <c r="C23" s="322" t="s">
        <v>134</v>
      </c>
      <c r="D23" s="323"/>
      <c r="E23" s="271">
        <v>0</v>
      </c>
      <c r="F23" s="272"/>
      <c r="G23" s="273"/>
      <c r="H23" s="274"/>
      <c r="I23" s="268"/>
      <c r="J23" s="275"/>
      <c r="K23" s="268"/>
      <c r="M23" s="269" t="s">
        <v>134</v>
      </c>
      <c r="O23" s="257"/>
    </row>
    <row r="24" spans="1:15" ht="12.75">
      <c r="A24" s="267"/>
      <c r="B24" s="270"/>
      <c r="C24" s="322" t="s">
        <v>135</v>
      </c>
      <c r="D24" s="323"/>
      <c r="E24" s="271">
        <v>47</v>
      </c>
      <c r="F24" s="272"/>
      <c r="G24" s="273"/>
      <c r="H24" s="274"/>
      <c r="I24" s="268"/>
      <c r="J24" s="275"/>
      <c r="K24" s="268"/>
      <c r="M24" s="269" t="s">
        <v>135</v>
      </c>
      <c r="O24" s="257"/>
    </row>
    <row r="25" spans="1:80" ht="12.75">
      <c r="A25" s="258">
        <v>7</v>
      </c>
      <c r="B25" s="259" t="s">
        <v>136</v>
      </c>
      <c r="C25" s="260" t="s">
        <v>137</v>
      </c>
      <c r="D25" s="261" t="s">
        <v>118</v>
      </c>
      <c r="E25" s="262">
        <v>16.984</v>
      </c>
      <c r="F25" s="263">
        <v>0</v>
      </c>
      <c r="G25" s="264">
        <f>E25*F25</f>
        <v>0</v>
      </c>
      <c r="H25" s="265">
        <v>0</v>
      </c>
      <c r="I25" s="266">
        <f>E25*H25</f>
        <v>0</v>
      </c>
      <c r="J25" s="265">
        <v>0</v>
      </c>
      <c r="K25" s="266">
        <f>E25*J25</f>
        <v>0</v>
      </c>
      <c r="O25" s="257">
        <v>2</v>
      </c>
      <c r="AA25" s="230">
        <v>1</v>
      </c>
      <c r="AB25" s="230">
        <v>1</v>
      </c>
      <c r="AC25" s="230">
        <v>1</v>
      </c>
      <c r="AZ25" s="230">
        <v>1</v>
      </c>
      <c r="BA25" s="230">
        <f>IF(AZ25=1,G25,0)</f>
        <v>0</v>
      </c>
      <c r="BB25" s="230">
        <f>IF(AZ25=2,G25,0)</f>
        <v>0</v>
      </c>
      <c r="BC25" s="230">
        <f>IF(AZ25=3,G25,0)</f>
        <v>0</v>
      </c>
      <c r="BD25" s="230">
        <f>IF(AZ25=4,G25,0)</f>
        <v>0</v>
      </c>
      <c r="BE25" s="230">
        <f>IF(AZ25=5,G25,0)</f>
        <v>0</v>
      </c>
      <c r="CA25" s="257">
        <v>1</v>
      </c>
      <c r="CB25" s="257">
        <v>1</v>
      </c>
    </row>
    <row r="26" spans="1:15" ht="12.75">
      <c r="A26" s="267"/>
      <c r="B26" s="270"/>
      <c r="C26" s="322" t="s">
        <v>138</v>
      </c>
      <c r="D26" s="323"/>
      <c r="E26" s="271">
        <v>16.984</v>
      </c>
      <c r="F26" s="272"/>
      <c r="G26" s="273"/>
      <c r="H26" s="274"/>
      <c r="I26" s="268"/>
      <c r="J26" s="275"/>
      <c r="K26" s="268"/>
      <c r="M26" s="269" t="s">
        <v>138</v>
      </c>
      <c r="O26" s="257"/>
    </row>
    <row r="27" spans="1:80" ht="12.75">
      <c r="A27" s="258">
        <v>8</v>
      </c>
      <c r="B27" s="259" t="s">
        <v>139</v>
      </c>
      <c r="C27" s="260" t="s">
        <v>140</v>
      </c>
      <c r="D27" s="261" t="s">
        <v>118</v>
      </c>
      <c r="E27" s="262">
        <v>23.5</v>
      </c>
      <c r="F27" s="263">
        <v>0</v>
      </c>
      <c r="G27" s="264">
        <f>E27*F27</f>
        <v>0</v>
      </c>
      <c r="H27" s="265">
        <v>0</v>
      </c>
      <c r="I27" s="266">
        <f>E27*H27</f>
        <v>0</v>
      </c>
      <c r="J27" s="265">
        <v>0</v>
      </c>
      <c r="K27" s="266">
        <f>E27*J27</f>
        <v>0</v>
      </c>
      <c r="O27" s="257">
        <v>2</v>
      </c>
      <c r="AA27" s="230">
        <v>1</v>
      </c>
      <c r="AB27" s="230">
        <v>1</v>
      </c>
      <c r="AC27" s="230">
        <v>1</v>
      </c>
      <c r="AZ27" s="230">
        <v>1</v>
      </c>
      <c r="BA27" s="230">
        <f>IF(AZ27=1,G27,0)</f>
        <v>0</v>
      </c>
      <c r="BB27" s="230">
        <f>IF(AZ27=2,G27,0)</f>
        <v>0</v>
      </c>
      <c r="BC27" s="230">
        <f>IF(AZ27=3,G27,0)</f>
        <v>0</v>
      </c>
      <c r="BD27" s="230">
        <f>IF(AZ27=4,G27,0)</f>
        <v>0</v>
      </c>
      <c r="BE27" s="230">
        <f>IF(AZ27=5,G27,0)</f>
        <v>0</v>
      </c>
      <c r="CA27" s="257">
        <v>1</v>
      </c>
      <c r="CB27" s="257">
        <v>1</v>
      </c>
    </row>
    <row r="28" spans="1:80" ht="12.75">
      <c r="A28" s="258">
        <v>9</v>
      </c>
      <c r="B28" s="259" t="s">
        <v>141</v>
      </c>
      <c r="C28" s="260" t="s">
        <v>142</v>
      </c>
      <c r="D28" s="261" t="s">
        <v>118</v>
      </c>
      <c r="E28" s="262">
        <v>16.984</v>
      </c>
      <c r="F28" s="263">
        <v>0</v>
      </c>
      <c r="G28" s="264">
        <f>E28*F28</f>
        <v>0</v>
      </c>
      <c r="H28" s="265">
        <v>0</v>
      </c>
      <c r="I28" s="266">
        <f>E28*H28</f>
        <v>0</v>
      </c>
      <c r="J28" s="265">
        <v>0</v>
      </c>
      <c r="K28" s="266">
        <f>E28*J28</f>
        <v>0</v>
      </c>
      <c r="O28" s="257">
        <v>2</v>
      </c>
      <c r="AA28" s="230">
        <v>1</v>
      </c>
      <c r="AB28" s="230">
        <v>1</v>
      </c>
      <c r="AC28" s="230">
        <v>1</v>
      </c>
      <c r="AZ28" s="230">
        <v>1</v>
      </c>
      <c r="BA28" s="230">
        <f>IF(AZ28=1,G28,0)</f>
        <v>0</v>
      </c>
      <c r="BB28" s="230">
        <f>IF(AZ28=2,G28,0)</f>
        <v>0</v>
      </c>
      <c r="BC28" s="230">
        <f>IF(AZ28=3,G28,0)</f>
        <v>0</v>
      </c>
      <c r="BD28" s="230">
        <f>IF(AZ28=4,G28,0)</f>
        <v>0</v>
      </c>
      <c r="BE28" s="230">
        <f>IF(AZ28=5,G28,0)</f>
        <v>0</v>
      </c>
      <c r="CA28" s="257">
        <v>1</v>
      </c>
      <c r="CB28" s="257">
        <v>1</v>
      </c>
    </row>
    <row r="29" spans="1:80" ht="12.75">
      <c r="A29" s="258">
        <v>10</v>
      </c>
      <c r="B29" s="259" t="s">
        <v>143</v>
      </c>
      <c r="C29" s="260" t="s">
        <v>144</v>
      </c>
      <c r="D29" s="261" t="s">
        <v>113</v>
      </c>
      <c r="E29" s="262">
        <v>25.76</v>
      </c>
      <c r="F29" s="263">
        <v>0</v>
      </c>
      <c r="G29" s="264">
        <f>E29*F29</f>
        <v>0</v>
      </c>
      <c r="H29" s="265">
        <v>0</v>
      </c>
      <c r="I29" s="266">
        <f>E29*H29</f>
        <v>0</v>
      </c>
      <c r="J29" s="265">
        <v>0</v>
      </c>
      <c r="K29" s="266">
        <f>E29*J29</f>
        <v>0</v>
      </c>
      <c r="O29" s="257">
        <v>2</v>
      </c>
      <c r="AA29" s="230">
        <v>1</v>
      </c>
      <c r="AB29" s="230">
        <v>1</v>
      </c>
      <c r="AC29" s="230">
        <v>1</v>
      </c>
      <c r="AZ29" s="230">
        <v>1</v>
      </c>
      <c r="BA29" s="230">
        <f>IF(AZ29=1,G29,0)</f>
        <v>0</v>
      </c>
      <c r="BB29" s="230">
        <f>IF(AZ29=2,G29,0)</f>
        <v>0</v>
      </c>
      <c r="BC29" s="230">
        <f>IF(AZ29=3,G29,0)</f>
        <v>0</v>
      </c>
      <c r="BD29" s="230">
        <f>IF(AZ29=4,G29,0)</f>
        <v>0</v>
      </c>
      <c r="BE29" s="230">
        <f>IF(AZ29=5,G29,0)</f>
        <v>0</v>
      </c>
      <c r="CA29" s="257">
        <v>1</v>
      </c>
      <c r="CB29" s="257">
        <v>1</v>
      </c>
    </row>
    <row r="30" spans="1:15" ht="12.75">
      <c r="A30" s="267"/>
      <c r="B30" s="270"/>
      <c r="C30" s="322" t="s">
        <v>145</v>
      </c>
      <c r="D30" s="323"/>
      <c r="E30" s="271">
        <v>15.5</v>
      </c>
      <c r="F30" s="272"/>
      <c r="G30" s="273"/>
      <c r="H30" s="274"/>
      <c r="I30" s="268"/>
      <c r="J30" s="275"/>
      <c r="K30" s="268"/>
      <c r="M30" s="269" t="s">
        <v>145</v>
      </c>
      <c r="O30" s="257"/>
    </row>
    <row r="31" spans="1:15" ht="12.75">
      <c r="A31" s="267"/>
      <c r="B31" s="270"/>
      <c r="C31" s="322" t="s">
        <v>146</v>
      </c>
      <c r="D31" s="323"/>
      <c r="E31" s="271">
        <v>6.3</v>
      </c>
      <c r="F31" s="272"/>
      <c r="G31" s="273"/>
      <c r="H31" s="274"/>
      <c r="I31" s="268"/>
      <c r="J31" s="275"/>
      <c r="K31" s="268"/>
      <c r="M31" s="269" t="s">
        <v>146</v>
      </c>
      <c r="O31" s="257"/>
    </row>
    <row r="32" spans="1:15" ht="12.75">
      <c r="A32" s="267"/>
      <c r="B32" s="270"/>
      <c r="C32" s="322" t="s">
        <v>147</v>
      </c>
      <c r="D32" s="323"/>
      <c r="E32" s="271">
        <v>2.16</v>
      </c>
      <c r="F32" s="272"/>
      <c r="G32" s="273"/>
      <c r="H32" s="274"/>
      <c r="I32" s="268"/>
      <c r="J32" s="275"/>
      <c r="K32" s="268"/>
      <c r="M32" s="269" t="s">
        <v>147</v>
      </c>
      <c r="O32" s="257"/>
    </row>
    <row r="33" spans="1:15" ht="12.75">
      <c r="A33" s="267"/>
      <c r="B33" s="270"/>
      <c r="C33" s="322" t="s">
        <v>148</v>
      </c>
      <c r="D33" s="323"/>
      <c r="E33" s="271">
        <v>1.8</v>
      </c>
      <c r="F33" s="272"/>
      <c r="G33" s="273"/>
      <c r="H33" s="274"/>
      <c r="I33" s="268"/>
      <c r="J33" s="275"/>
      <c r="K33" s="268"/>
      <c r="M33" s="269" t="s">
        <v>148</v>
      </c>
      <c r="O33" s="257"/>
    </row>
    <row r="34" spans="1:80" ht="12.75">
      <c r="A34" s="258">
        <v>11</v>
      </c>
      <c r="B34" s="259" t="s">
        <v>149</v>
      </c>
      <c r="C34" s="260" t="s">
        <v>150</v>
      </c>
      <c r="D34" s="261" t="s">
        <v>113</v>
      </c>
      <c r="E34" s="262">
        <v>141</v>
      </c>
      <c r="F34" s="263">
        <v>0</v>
      </c>
      <c r="G34" s="264">
        <f>E34*F34</f>
        <v>0</v>
      </c>
      <c r="H34" s="265">
        <v>0</v>
      </c>
      <c r="I34" s="266">
        <f>E34*H34</f>
        <v>0</v>
      </c>
      <c r="J34" s="265">
        <v>0</v>
      </c>
      <c r="K34" s="266">
        <f>E34*J34</f>
        <v>0</v>
      </c>
      <c r="O34" s="257">
        <v>2</v>
      </c>
      <c r="AA34" s="230">
        <v>1</v>
      </c>
      <c r="AB34" s="230">
        <v>1</v>
      </c>
      <c r="AC34" s="230">
        <v>1</v>
      </c>
      <c r="AZ34" s="230">
        <v>1</v>
      </c>
      <c r="BA34" s="230">
        <f>IF(AZ34=1,G34,0)</f>
        <v>0</v>
      </c>
      <c r="BB34" s="230">
        <f>IF(AZ34=2,G34,0)</f>
        <v>0</v>
      </c>
      <c r="BC34" s="230">
        <f>IF(AZ34=3,G34,0)</f>
        <v>0</v>
      </c>
      <c r="BD34" s="230">
        <f>IF(AZ34=4,G34,0)</f>
        <v>0</v>
      </c>
      <c r="BE34" s="230">
        <f>IF(AZ34=5,G34,0)</f>
        <v>0</v>
      </c>
      <c r="CA34" s="257">
        <v>1</v>
      </c>
      <c r="CB34" s="257">
        <v>1</v>
      </c>
    </row>
    <row r="35" spans="1:15" ht="12.75">
      <c r="A35" s="267"/>
      <c r="B35" s="270"/>
      <c r="C35" s="322" t="s">
        <v>151</v>
      </c>
      <c r="D35" s="323"/>
      <c r="E35" s="271">
        <v>0</v>
      </c>
      <c r="F35" s="272"/>
      <c r="G35" s="273"/>
      <c r="H35" s="274"/>
      <c r="I35" s="268"/>
      <c r="J35" s="275"/>
      <c r="K35" s="268"/>
      <c r="M35" s="269" t="s">
        <v>151</v>
      </c>
      <c r="O35" s="257"/>
    </row>
    <row r="36" spans="1:15" ht="12.75">
      <c r="A36" s="267"/>
      <c r="B36" s="270"/>
      <c r="C36" s="322" t="s">
        <v>152</v>
      </c>
      <c r="D36" s="323"/>
      <c r="E36" s="271">
        <v>141</v>
      </c>
      <c r="F36" s="272"/>
      <c r="G36" s="273"/>
      <c r="H36" s="274"/>
      <c r="I36" s="268"/>
      <c r="J36" s="275"/>
      <c r="K36" s="268"/>
      <c r="M36" s="269" t="s">
        <v>152</v>
      </c>
      <c r="O36" s="257"/>
    </row>
    <row r="37" spans="1:80" ht="12.75">
      <c r="A37" s="258">
        <v>12</v>
      </c>
      <c r="B37" s="259" t="s">
        <v>153</v>
      </c>
      <c r="C37" s="260" t="s">
        <v>154</v>
      </c>
      <c r="D37" s="261" t="s">
        <v>118</v>
      </c>
      <c r="E37" s="262">
        <v>16.984</v>
      </c>
      <c r="F37" s="263">
        <v>0</v>
      </c>
      <c r="G37" s="264">
        <f>E37*F37</f>
        <v>0</v>
      </c>
      <c r="H37" s="265">
        <v>0</v>
      </c>
      <c r="I37" s="266">
        <f>E37*H37</f>
        <v>0</v>
      </c>
      <c r="J37" s="265">
        <v>0</v>
      </c>
      <c r="K37" s="266">
        <f>E37*J37</f>
        <v>0</v>
      </c>
      <c r="O37" s="257">
        <v>2</v>
      </c>
      <c r="AA37" s="230">
        <v>1</v>
      </c>
      <c r="AB37" s="230">
        <v>1</v>
      </c>
      <c r="AC37" s="230">
        <v>1</v>
      </c>
      <c r="AZ37" s="230">
        <v>1</v>
      </c>
      <c r="BA37" s="230">
        <f>IF(AZ37=1,G37,0)</f>
        <v>0</v>
      </c>
      <c r="BB37" s="230">
        <f>IF(AZ37=2,G37,0)</f>
        <v>0</v>
      </c>
      <c r="BC37" s="230">
        <f>IF(AZ37=3,G37,0)</f>
        <v>0</v>
      </c>
      <c r="BD37" s="230">
        <f>IF(AZ37=4,G37,0)</f>
        <v>0</v>
      </c>
      <c r="BE37" s="230">
        <f>IF(AZ37=5,G37,0)</f>
        <v>0</v>
      </c>
      <c r="CA37" s="257">
        <v>1</v>
      </c>
      <c r="CB37" s="257">
        <v>1</v>
      </c>
    </row>
    <row r="38" spans="1:57" ht="12.75">
      <c r="A38" s="276"/>
      <c r="B38" s="277" t="s">
        <v>100</v>
      </c>
      <c r="C38" s="278" t="s">
        <v>110</v>
      </c>
      <c r="D38" s="279"/>
      <c r="E38" s="280"/>
      <c r="F38" s="281"/>
      <c r="G38" s="282">
        <f>SUM(G7:G37)</f>
        <v>0</v>
      </c>
      <c r="H38" s="283"/>
      <c r="I38" s="284">
        <f>SUM(I7:I37)</f>
        <v>0</v>
      </c>
      <c r="J38" s="283"/>
      <c r="K38" s="284">
        <f>SUM(K7:K37)</f>
        <v>0</v>
      </c>
      <c r="O38" s="257">
        <v>4</v>
      </c>
      <c r="BA38" s="285">
        <f>SUM(BA7:BA37)</f>
        <v>0</v>
      </c>
      <c r="BB38" s="285">
        <f>SUM(BB7:BB37)</f>
        <v>0</v>
      </c>
      <c r="BC38" s="285">
        <f>SUM(BC7:BC37)</f>
        <v>0</v>
      </c>
      <c r="BD38" s="285">
        <f>SUM(BD7:BD37)</f>
        <v>0</v>
      </c>
      <c r="BE38" s="285">
        <f>SUM(BE7:BE37)</f>
        <v>0</v>
      </c>
    </row>
    <row r="39" spans="1:15" ht="12.75">
      <c r="A39" s="247" t="s">
        <v>97</v>
      </c>
      <c r="B39" s="248" t="s">
        <v>155</v>
      </c>
      <c r="C39" s="249" t="s">
        <v>156</v>
      </c>
      <c r="D39" s="250"/>
      <c r="E39" s="251"/>
      <c r="F39" s="251"/>
      <c r="G39" s="252"/>
      <c r="H39" s="253"/>
      <c r="I39" s="254"/>
      <c r="J39" s="255"/>
      <c r="K39" s="256"/>
      <c r="O39" s="257">
        <v>1</v>
      </c>
    </row>
    <row r="40" spans="1:80" ht="12.75">
      <c r="A40" s="258">
        <v>13</v>
      </c>
      <c r="B40" s="259" t="s">
        <v>158</v>
      </c>
      <c r="C40" s="260" t="s">
        <v>159</v>
      </c>
      <c r="D40" s="261" t="s">
        <v>118</v>
      </c>
      <c r="E40" s="262">
        <v>8.776</v>
      </c>
      <c r="F40" s="263">
        <v>0</v>
      </c>
      <c r="G40" s="264">
        <f>E40*F40</f>
        <v>0</v>
      </c>
      <c r="H40" s="265">
        <v>1.9397</v>
      </c>
      <c r="I40" s="266">
        <f>E40*H40</f>
        <v>17.0228072</v>
      </c>
      <c r="J40" s="265">
        <v>0</v>
      </c>
      <c r="K40" s="266">
        <f>E40*J40</f>
        <v>0</v>
      </c>
      <c r="O40" s="257">
        <v>2</v>
      </c>
      <c r="AA40" s="230">
        <v>1</v>
      </c>
      <c r="AB40" s="230">
        <v>1</v>
      </c>
      <c r="AC40" s="230">
        <v>1</v>
      </c>
      <c r="AZ40" s="230">
        <v>1</v>
      </c>
      <c r="BA40" s="230">
        <f>IF(AZ40=1,G40,0)</f>
        <v>0</v>
      </c>
      <c r="BB40" s="230">
        <f>IF(AZ40=2,G40,0)</f>
        <v>0</v>
      </c>
      <c r="BC40" s="230">
        <f>IF(AZ40=3,G40,0)</f>
        <v>0</v>
      </c>
      <c r="BD40" s="230">
        <f>IF(AZ40=4,G40,0)</f>
        <v>0</v>
      </c>
      <c r="BE40" s="230">
        <f>IF(AZ40=5,G40,0)</f>
        <v>0</v>
      </c>
      <c r="CA40" s="257">
        <v>1</v>
      </c>
      <c r="CB40" s="257">
        <v>1</v>
      </c>
    </row>
    <row r="41" spans="1:15" ht="12.75">
      <c r="A41" s="267"/>
      <c r="B41" s="270"/>
      <c r="C41" s="322" t="s">
        <v>119</v>
      </c>
      <c r="D41" s="323"/>
      <c r="E41" s="271">
        <v>7.75</v>
      </c>
      <c r="F41" s="272"/>
      <c r="G41" s="273"/>
      <c r="H41" s="274"/>
      <c r="I41" s="268"/>
      <c r="J41" s="275"/>
      <c r="K41" s="268"/>
      <c r="M41" s="269" t="s">
        <v>119</v>
      </c>
      <c r="O41" s="257"/>
    </row>
    <row r="42" spans="1:15" ht="12.75">
      <c r="A42" s="267"/>
      <c r="B42" s="270"/>
      <c r="C42" s="322" t="s">
        <v>160</v>
      </c>
      <c r="D42" s="323"/>
      <c r="E42" s="271">
        <v>0.63</v>
      </c>
      <c r="F42" s="272"/>
      <c r="G42" s="273"/>
      <c r="H42" s="274"/>
      <c r="I42" s="268"/>
      <c r="J42" s="275"/>
      <c r="K42" s="268"/>
      <c r="M42" s="269" t="s">
        <v>160</v>
      </c>
      <c r="O42" s="257"/>
    </row>
    <row r="43" spans="1:15" ht="12.75">
      <c r="A43" s="267"/>
      <c r="B43" s="270"/>
      <c r="C43" s="322" t="s">
        <v>161</v>
      </c>
      <c r="D43" s="323"/>
      <c r="E43" s="271">
        <v>0.216</v>
      </c>
      <c r="F43" s="272"/>
      <c r="G43" s="273"/>
      <c r="H43" s="274"/>
      <c r="I43" s="268"/>
      <c r="J43" s="275"/>
      <c r="K43" s="268"/>
      <c r="M43" s="269" t="s">
        <v>161</v>
      </c>
      <c r="O43" s="257"/>
    </row>
    <row r="44" spans="1:15" ht="12.75">
      <c r="A44" s="267"/>
      <c r="B44" s="270"/>
      <c r="C44" s="322" t="s">
        <v>162</v>
      </c>
      <c r="D44" s="323"/>
      <c r="E44" s="271">
        <v>0.18</v>
      </c>
      <c r="F44" s="272"/>
      <c r="G44" s="273"/>
      <c r="H44" s="274"/>
      <c r="I44" s="268"/>
      <c r="J44" s="275"/>
      <c r="K44" s="268"/>
      <c r="M44" s="269" t="s">
        <v>162</v>
      </c>
      <c r="O44" s="257"/>
    </row>
    <row r="45" spans="1:80" ht="12.75">
      <c r="A45" s="258">
        <v>14</v>
      </c>
      <c r="B45" s="259" t="s">
        <v>163</v>
      </c>
      <c r="C45" s="260" t="s">
        <v>164</v>
      </c>
      <c r="D45" s="261" t="s">
        <v>118</v>
      </c>
      <c r="E45" s="262">
        <v>8.208</v>
      </c>
      <c r="F45" s="263">
        <v>0</v>
      </c>
      <c r="G45" s="264">
        <f>E45*F45</f>
        <v>0</v>
      </c>
      <c r="H45" s="265">
        <v>2.525</v>
      </c>
      <c r="I45" s="266">
        <f>E45*H45</f>
        <v>20.7252</v>
      </c>
      <c r="J45" s="265">
        <v>0</v>
      </c>
      <c r="K45" s="266">
        <f>E45*J45</f>
        <v>0</v>
      </c>
      <c r="O45" s="257">
        <v>2</v>
      </c>
      <c r="AA45" s="230">
        <v>1</v>
      </c>
      <c r="AB45" s="230">
        <v>1</v>
      </c>
      <c r="AC45" s="230">
        <v>1</v>
      </c>
      <c r="AZ45" s="230">
        <v>1</v>
      </c>
      <c r="BA45" s="230">
        <f>IF(AZ45=1,G45,0)</f>
        <v>0</v>
      </c>
      <c r="BB45" s="230">
        <f>IF(AZ45=2,G45,0)</f>
        <v>0</v>
      </c>
      <c r="BC45" s="230">
        <f>IF(AZ45=3,G45,0)</f>
        <v>0</v>
      </c>
      <c r="BD45" s="230">
        <f>IF(AZ45=4,G45,0)</f>
        <v>0</v>
      </c>
      <c r="BE45" s="230">
        <f>IF(AZ45=5,G45,0)</f>
        <v>0</v>
      </c>
      <c r="CA45" s="257">
        <v>1</v>
      </c>
      <c r="CB45" s="257">
        <v>1</v>
      </c>
    </row>
    <row r="46" spans="1:15" ht="12.75">
      <c r="A46" s="267"/>
      <c r="B46" s="270"/>
      <c r="C46" s="322" t="s">
        <v>165</v>
      </c>
      <c r="D46" s="323"/>
      <c r="E46" s="271">
        <v>5.04</v>
      </c>
      <c r="F46" s="272"/>
      <c r="G46" s="273"/>
      <c r="H46" s="274"/>
      <c r="I46" s="268"/>
      <c r="J46" s="275"/>
      <c r="K46" s="268"/>
      <c r="M46" s="269" t="s">
        <v>165</v>
      </c>
      <c r="O46" s="257"/>
    </row>
    <row r="47" spans="1:15" ht="12.75">
      <c r="A47" s="267"/>
      <c r="B47" s="270"/>
      <c r="C47" s="322" t="s">
        <v>166</v>
      </c>
      <c r="D47" s="323"/>
      <c r="E47" s="271">
        <v>1.728</v>
      </c>
      <c r="F47" s="272"/>
      <c r="G47" s="273"/>
      <c r="H47" s="274"/>
      <c r="I47" s="268"/>
      <c r="J47" s="275"/>
      <c r="K47" s="268"/>
      <c r="M47" s="269" t="s">
        <v>166</v>
      </c>
      <c r="O47" s="257"/>
    </row>
    <row r="48" spans="1:15" ht="12.75">
      <c r="A48" s="267"/>
      <c r="B48" s="270"/>
      <c r="C48" s="322" t="s">
        <v>167</v>
      </c>
      <c r="D48" s="323"/>
      <c r="E48" s="271">
        <v>1.44</v>
      </c>
      <c r="F48" s="272"/>
      <c r="G48" s="273"/>
      <c r="H48" s="274"/>
      <c r="I48" s="268"/>
      <c r="J48" s="275"/>
      <c r="K48" s="268"/>
      <c r="M48" s="269" t="s">
        <v>167</v>
      </c>
      <c r="O48" s="257"/>
    </row>
    <row r="49" spans="1:80" ht="22.5">
      <c r="A49" s="258">
        <v>15</v>
      </c>
      <c r="B49" s="259" t="s">
        <v>168</v>
      </c>
      <c r="C49" s="260" t="s">
        <v>169</v>
      </c>
      <c r="D49" s="261" t="s">
        <v>113</v>
      </c>
      <c r="E49" s="262">
        <v>4.44</v>
      </c>
      <c r="F49" s="263">
        <v>0</v>
      </c>
      <c r="G49" s="264">
        <f>E49*F49</f>
        <v>0</v>
      </c>
      <c r="H49" s="265">
        <v>0.03634</v>
      </c>
      <c r="I49" s="266">
        <f>E49*H49</f>
        <v>0.1613496</v>
      </c>
      <c r="J49" s="265">
        <v>0</v>
      </c>
      <c r="K49" s="266">
        <f>E49*J49</f>
        <v>0</v>
      </c>
      <c r="O49" s="257">
        <v>2</v>
      </c>
      <c r="AA49" s="230">
        <v>1</v>
      </c>
      <c r="AB49" s="230">
        <v>1</v>
      </c>
      <c r="AC49" s="230">
        <v>1</v>
      </c>
      <c r="AZ49" s="230">
        <v>1</v>
      </c>
      <c r="BA49" s="230">
        <f>IF(AZ49=1,G49,0)</f>
        <v>0</v>
      </c>
      <c r="BB49" s="230">
        <f>IF(AZ49=2,G49,0)</f>
        <v>0</v>
      </c>
      <c r="BC49" s="230">
        <f>IF(AZ49=3,G49,0)</f>
        <v>0</v>
      </c>
      <c r="BD49" s="230">
        <f>IF(AZ49=4,G49,0)</f>
        <v>0</v>
      </c>
      <c r="BE49" s="230">
        <f>IF(AZ49=5,G49,0)</f>
        <v>0</v>
      </c>
      <c r="CA49" s="257">
        <v>1</v>
      </c>
      <c r="CB49" s="257">
        <v>1</v>
      </c>
    </row>
    <row r="50" spans="1:15" ht="12.75">
      <c r="A50" s="267"/>
      <c r="B50" s="270"/>
      <c r="C50" s="322" t="s">
        <v>170</v>
      </c>
      <c r="D50" s="323"/>
      <c r="E50" s="271">
        <v>2.16</v>
      </c>
      <c r="F50" s="272"/>
      <c r="G50" s="273"/>
      <c r="H50" s="274"/>
      <c r="I50" s="268"/>
      <c r="J50" s="275"/>
      <c r="K50" s="268"/>
      <c r="M50" s="269" t="s">
        <v>170</v>
      </c>
      <c r="O50" s="257"/>
    </row>
    <row r="51" spans="1:15" ht="12.75">
      <c r="A51" s="267"/>
      <c r="B51" s="270"/>
      <c r="C51" s="322" t="s">
        <v>171</v>
      </c>
      <c r="D51" s="323"/>
      <c r="E51" s="271">
        <v>1.68</v>
      </c>
      <c r="F51" s="272"/>
      <c r="G51" s="273"/>
      <c r="H51" s="274"/>
      <c r="I51" s="268"/>
      <c r="J51" s="275"/>
      <c r="K51" s="268"/>
      <c r="M51" s="269" t="s">
        <v>171</v>
      </c>
      <c r="O51" s="257"/>
    </row>
    <row r="52" spans="1:15" ht="12.75">
      <c r="A52" s="267"/>
      <c r="B52" s="270"/>
      <c r="C52" s="322" t="s">
        <v>172</v>
      </c>
      <c r="D52" s="323"/>
      <c r="E52" s="271">
        <v>0.6</v>
      </c>
      <c r="F52" s="272"/>
      <c r="G52" s="273"/>
      <c r="H52" s="274"/>
      <c r="I52" s="268"/>
      <c r="J52" s="275"/>
      <c r="K52" s="268"/>
      <c r="M52" s="269" t="s">
        <v>172</v>
      </c>
      <c r="O52" s="257"/>
    </row>
    <row r="53" spans="1:80" ht="12.75">
      <c r="A53" s="258">
        <v>16</v>
      </c>
      <c r="B53" s="259" t="s">
        <v>173</v>
      </c>
      <c r="C53" s="260" t="s">
        <v>174</v>
      </c>
      <c r="D53" s="261" t="s">
        <v>113</v>
      </c>
      <c r="E53" s="262">
        <v>4.44</v>
      </c>
      <c r="F53" s="263">
        <v>0</v>
      </c>
      <c r="G53" s="264">
        <f>E53*F53</f>
        <v>0</v>
      </c>
      <c r="H53" s="265">
        <v>0</v>
      </c>
      <c r="I53" s="266">
        <f>E53*H53</f>
        <v>0</v>
      </c>
      <c r="J53" s="265">
        <v>0</v>
      </c>
      <c r="K53" s="266">
        <f>E53*J53</f>
        <v>0</v>
      </c>
      <c r="O53" s="257">
        <v>2</v>
      </c>
      <c r="AA53" s="230">
        <v>1</v>
      </c>
      <c r="AB53" s="230">
        <v>1</v>
      </c>
      <c r="AC53" s="230">
        <v>1</v>
      </c>
      <c r="AZ53" s="230">
        <v>1</v>
      </c>
      <c r="BA53" s="230">
        <f>IF(AZ53=1,G53,0)</f>
        <v>0</v>
      </c>
      <c r="BB53" s="230">
        <f>IF(AZ53=2,G53,0)</f>
        <v>0</v>
      </c>
      <c r="BC53" s="230">
        <f>IF(AZ53=3,G53,0)</f>
        <v>0</v>
      </c>
      <c r="BD53" s="230">
        <f>IF(AZ53=4,G53,0)</f>
        <v>0</v>
      </c>
      <c r="BE53" s="230">
        <f>IF(AZ53=5,G53,0)</f>
        <v>0</v>
      </c>
      <c r="CA53" s="257">
        <v>1</v>
      </c>
      <c r="CB53" s="257">
        <v>1</v>
      </c>
    </row>
    <row r="54" spans="1:80" ht="12.75">
      <c r="A54" s="258">
        <v>17</v>
      </c>
      <c r="B54" s="259" t="s">
        <v>175</v>
      </c>
      <c r="C54" s="260" t="s">
        <v>176</v>
      </c>
      <c r="D54" s="261" t="s">
        <v>177</v>
      </c>
      <c r="E54" s="262">
        <v>0.3612</v>
      </c>
      <c r="F54" s="263">
        <v>0</v>
      </c>
      <c r="G54" s="264">
        <f>E54*F54</f>
        <v>0</v>
      </c>
      <c r="H54" s="265">
        <v>1.02116</v>
      </c>
      <c r="I54" s="266">
        <f>E54*H54</f>
        <v>0.36884299200000004</v>
      </c>
      <c r="J54" s="265">
        <v>0</v>
      </c>
      <c r="K54" s="266">
        <f>E54*J54</f>
        <v>0</v>
      </c>
      <c r="O54" s="257">
        <v>2</v>
      </c>
      <c r="AA54" s="230">
        <v>1</v>
      </c>
      <c r="AB54" s="230">
        <v>1</v>
      </c>
      <c r="AC54" s="230">
        <v>1</v>
      </c>
      <c r="AZ54" s="230">
        <v>1</v>
      </c>
      <c r="BA54" s="230">
        <f>IF(AZ54=1,G54,0)</f>
        <v>0</v>
      </c>
      <c r="BB54" s="230">
        <f>IF(AZ54=2,G54,0)</f>
        <v>0</v>
      </c>
      <c r="BC54" s="230">
        <f>IF(AZ54=3,G54,0)</f>
        <v>0</v>
      </c>
      <c r="BD54" s="230">
        <f>IF(AZ54=4,G54,0)</f>
        <v>0</v>
      </c>
      <c r="BE54" s="230">
        <f>IF(AZ54=5,G54,0)</f>
        <v>0</v>
      </c>
      <c r="CA54" s="257">
        <v>1</v>
      </c>
      <c r="CB54" s="257">
        <v>1</v>
      </c>
    </row>
    <row r="55" spans="1:15" ht="12.75">
      <c r="A55" s="267"/>
      <c r="B55" s="270"/>
      <c r="C55" s="322" t="s">
        <v>178</v>
      </c>
      <c r="D55" s="323"/>
      <c r="E55" s="271">
        <v>0</v>
      </c>
      <c r="F55" s="272"/>
      <c r="G55" s="273"/>
      <c r="H55" s="274"/>
      <c r="I55" s="268"/>
      <c r="J55" s="275"/>
      <c r="K55" s="268"/>
      <c r="M55" s="269" t="s">
        <v>178</v>
      </c>
      <c r="O55" s="257"/>
    </row>
    <row r="56" spans="1:15" ht="12.75">
      <c r="A56" s="267"/>
      <c r="B56" s="270"/>
      <c r="C56" s="322" t="s">
        <v>179</v>
      </c>
      <c r="D56" s="323"/>
      <c r="E56" s="271">
        <v>0.3612</v>
      </c>
      <c r="F56" s="272"/>
      <c r="G56" s="273"/>
      <c r="H56" s="274"/>
      <c r="I56" s="268"/>
      <c r="J56" s="275"/>
      <c r="K56" s="268"/>
      <c r="M56" s="269" t="s">
        <v>179</v>
      </c>
      <c r="O56" s="257"/>
    </row>
    <row r="57" spans="1:57" ht="12.75">
      <c r="A57" s="276"/>
      <c r="B57" s="277" t="s">
        <v>100</v>
      </c>
      <c r="C57" s="278" t="s">
        <v>157</v>
      </c>
      <c r="D57" s="279"/>
      <c r="E57" s="280"/>
      <c r="F57" s="281"/>
      <c r="G57" s="282">
        <f>SUM(G39:G56)</f>
        <v>0</v>
      </c>
      <c r="H57" s="283"/>
      <c r="I57" s="284">
        <f>SUM(I39:I56)</f>
        <v>38.278199792</v>
      </c>
      <c r="J57" s="283"/>
      <c r="K57" s="284">
        <f>SUM(K39:K56)</f>
        <v>0</v>
      </c>
      <c r="O57" s="257">
        <v>4</v>
      </c>
      <c r="BA57" s="285">
        <f>SUM(BA39:BA56)</f>
        <v>0</v>
      </c>
      <c r="BB57" s="285">
        <f>SUM(BB39:BB56)</f>
        <v>0</v>
      </c>
      <c r="BC57" s="285">
        <f>SUM(BC39:BC56)</f>
        <v>0</v>
      </c>
      <c r="BD57" s="285">
        <f>SUM(BD39:BD56)</f>
        <v>0</v>
      </c>
      <c r="BE57" s="285">
        <f>SUM(BE39:BE56)</f>
        <v>0</v>
      </c>
    </row>
    <row r="58" spans="1:15" ht="12.75">
      <c r="A58" s="247" t="s">
        <v>97</v>
      </c>
      <c r="B58" s="248" t="s">
        <v>180</v>
      </c>
      <c r="C58" s="249" t="s">
        <v>181</v>
      </c>
      <c r="D58" s="250"/>
      <c r="E58" s="251"/>
      <c r="F58" s="251"/>
      <c r="G58" s="252"/>
      <c r="H58" s="253"/>
      <c r="I58" s="254"/>
      <c r="J58" s="255"/>
      <c r="K58" s="256"/>
      <c r="O58" s="257">
        <v>1</v>
      </c>
    </row>
    <row r="59" spans="1:80" ht="12.75">
      <c r="A59" s="258">
        <v>18</v>
      </c>
      <c r="B59" s="259" t="s">
        <v>183</v>
      </c>
      <c r="C59" s="260" t="s">
        <v>184</v>
      </c>
      <c r="D59" s="261" t="s">
        <v>118</v>
      </c>
      <c r="E59" s="262">
        <v>10.5</v>
      </c>
      <c r="F59" s="263">
        <v>0</v>
      </c>
      <c r="G59" s="264">
        <f>E59*F59</f>
        <v>0</v>
      </c>
      <c r="H59" s="265">
        <v>2.66078</v>
      </c>
      <c r="I59" s="266">
        <f>E59*H59</f>
        <v>27.93819</v>
      </c>
      <c r="J59" s="265">
        <v>0</v>
      </c>
      <c r="K59" s="266">
        <f>E59*J59</f>
        <v>0</v>
      </c>
      <c r="O59" s="257">
        <v>2</v>
      </c>
      <c r="AA59" s="230">
        <v>1</v>
      </c>
      <c r="AB59" s="230">
        <v>1</v>
      </c>
      <c r="AC59" s="230">
        <v>1</v>
      </c>
      <c r="AZ59" s="230">
        <v>1</v>
      </c>
      <c r="BA59" s="230">
        <f>IF(AZ59=1,G59,0)</f>
        <v>0</v>
      </c>
      <c r="BB59" s="230">
        <f>IF(AZ59=2,G59,0)</f>
        <v>0</v>
      </c>
      <c r="BC59" s="230">
        <f>IF(AZ59=3,G59,0)</f>
        <v>0</v>
      </c>
      <c r="BD59" s="230">
        <f>IF(AZ59=4,G59,0)</f>
        <v>0</v>
      </c>
      <c r="BE59" s="230">
        <f>IF(AZ59=5,G59,0)</f>
        <v>0</v>
      </c>
      <c r="CA59" s="257">
        <v>1</v>
      </c>
      <c r="CB59" s="257">
        <v>1</v>
      </c>
    </row>
    <row r="60" spans="1:15" ht="12.75">
      <c r="A60" s="267"/>
      <c r="B60" s="270"/>
      <c r="C60" s="322" t="s">
        <v>185</v>
      </c>
      <c r="D60" s="323"/>
      <c r="E60" s="271">
        <v>10.5</v>
      </c>
      <c r="F60" s="272"/>
      <c r="G60" s="273"/>
      <c r="H60" s="274"/>
      <c r="I60" s="268"/>
      <c r="J60" s="275"/>
      <c r="K60" s="268"/>
      <c r="M60" s="269" t="s">
        <v>185</v>
      </c>
      <c r="O60" s="257"/>
    </row>
    <row r="61" spans="1:80" ht="12.75">
      <c r="A61" s="258">
        <v>19</v>
      </c>
      <c r="B61" s="259" t="s">
        <v>186</v>
      </c>
      <c r="C61" s="260" t="s">
        <v>187</v>
      </c>
      <c r="D61" s="261" t="s">
        <v>118</v>
      </c>
      <c r="E61" s="262">
        <v>10.5</v>
      </c>
      <c r="F61" s="263">
        <v>0</v>
      </c>
      <c r="G61" s="264">
        <f>E61*F61</f>
        <v>0</v>
      </c>
      <c r="H61" s="265">
        <v>0</v>
      </c>
      <c r="I61" s="266">
        <f>E61*H61</f>
        <v>0</v>
      </c>
      <c r="J61" s="265">
        <v>0</v>
      </c>
      <c r="K61" s="266">
        <f>E61*J61</f>
        <v>0</v>
      </c>
      <c r="O61" s="257">
        <v>2</v>
      </c>
      <c r="AA61" s="230">
        <v>1</v>
      </c>
      <c r="AB61" s="230">
        <v>1</v>
      </c>
      <c r="AC61" s="230">
        <v>1</v>
      </c>
      <c r="AZ61" s="230">
        <v>1</v>
      </c>
      <c r="BA61" s="230">
        <f>IF(AZ61=1,G61,0)</f>
        <v>0</v>
      </c>
      <c r="BB61" s="230">
        <f>IF(AZ61=2,G61,0)</f>
        <v>0</v>
      </c>
      <c r="BC61" s="230">
        <f>IF(AZ61=3,G61,0)</f>
        <v>0</v>
      </c>
      <c r="BD61" s="230">
        <f>IF(AZ61=4,G61,0)</f>
        <v>0</v>
      </c>
      <c r="BE61" s="230">
        <f>IF(AZ61=5,G61,0)</f>
        <v>0</v>
      </c>
      <c r="CA61" s="257">
        <v>1</v>
      </c>
      <c r="CB61" s="257">
        <v>1</v>
      </c>
    </row>
    <row r="62" spans="1:80" ht="12.75">
      <c r="A62" s="258">
        <v>20</v>
      </c>
      <c r="B62" s="259" t="s">
        <v>188</v>
      </c>
      <c r="C62" s="260" t="s">
        <v>189</v>
      </c>
      <c r="D62" s="261" t="s">
        <v>118</v>
      </c>
      <c r="E62" s="262">
        <v>14.75</v>
      </c>
      <c r="F62" s="263">
        <v>0</v>
      </c>
      <c r="G62" s="264">
        <f>E62*F62</f>
        <v>0</v>
      </c>
      <c r="H62" s="265">
        <v>2.5327</v>
      </c>
      <c r="I62" s="266">
        <f>E62*H62</f>
        <v>37.357325</v>
      </c>
      <c r="J62" s="265">
        <v>0</v>
      </c>
      <c r="K62" s="266">
        <f>E62*J62</f>
        <v>0</v>
      </c>
      <c r="O62" s="257">
        <v>2</v>
      </c>
      <c r="AA62" s="230">
        <v>1</v>
      </c>
      <c r="AB62" s="230">
        <v>1</v>
      </c>
      <c r="AC62" s="230">
        <v>1</v>
      </c>
      <c r="AZ62" s="230">
        <v>1</v>
      </c>
      <c r="BA62" s="230">
        <f>IF(AZ62=1,G62,0)</f>
        <v>0</v>
      </c>
      <c r="BB62" s="230">
        <f>IF(AZ62=2,G62,0)</f>
        <v>0</v>
      </c>
      <c r="BC62" s="230">
        <f>IF(AZ62=3,G62,0)</f>
        <v>0</v>
      </c>
      <c r="BD62" s="230">
        <f>IF(AZ62=4,G62,0)</f>
        <v>0</v>
      </c>
      <c r="BE62" s="230">
        <f>IF(AZ62=5,G62,0)</f>
        <v>0</v>
      </c>
      <c r="CA62" s="257">
        <v>1</v>
      </c>
      <c r="CB62" s="257">
        <v>1</v>
      </c>
    </row>
    <row r="63" spans="1:15" ht="12.75">
      <c r="A63" s="267"/>
      <c r="B63" s="270"/>
      <c r="C63" s="322" t="s">
        <v>190</v>
      </c>
      <c r="D63" s="323"/>
      <c r="E63" s="271">
        <v>2.625</v>
      </c>
      <c r="F63" s="272"/>
      <c r="G63" s="273"/>
      <c r="H63" s="274"/>
      <c r="I63" s="268"/>
      <c r="J63" s="275"/>
      <c r="K63" s="268"/>
      <c r="M63" s="269" t="s">
        <v>190</v>
      </c>
      <c r="O63" s="257"/>
    </row>
    <row r="64" spans="1:15" ht="12.75">
      <c r="A64" s="267"/>
      <c r="B64" s="270"/>
      <c r="C64" s="322" t="s">
        <v>191</v>
      </c>
      <c r="D64" s="323"/>
      <c r="E64" s="271">
        <v>4.375</v>
      </c>
      <c r="F64" s="272"/>
      <c r="G64" s="273"/>
      <c r="H64" s="274"/>
      <c r="I64" s="268"/>
      <c r="J64" s="275"/>
      <c r="K64" s="268"/>
      <c r="M64" s="269" t="s">
        <v>191</v>
      </c>
      <c r="O64" s="257"/>
    </row>
    <row r="65" spans="1:15" ht="12.75">
      <c r="A65" s="267"/>
      <c r="B65" s="270"/>
      <c r="C65" s="322" t="s">
        <v>192</v>
      </c>
      <c r="D65" s="323"/>
      <c r="E65" s="271">
        <v>7.75</v>
      </c>
      <c r="F65" s="272"/>
      <c r="G65" s="273"/>
      <c r="H65" s="274"/>
      <c r="I65" s="268"/>
      <c r="J65" s="275"/>
      <c r="K65" s="268"/>
      <c r="M65" s="269" t="s">
        <v>192</v>
      </c>
      <c r="O65" s="257"/>
    </row>
    <row r="66" spans="1:80" ht="12.75">
      <c r="A66" s="258">
        <v>21</v>
      </c>
      <c r="B66" s="259" t="s">
        <v>193</v>
      </c>
      <c r="C66" s="260" t="s">
        <v>194</v>
      </c>
      <c r="D66" s="261" t="s">
        <v>113</v>
      </c>
      <c r="E66" s="262">
        <v>76.75</v>
      </c>
      <c r="F66" s="263">
        <v>0</v>
      </c>
      <c r="G66" s="264">
        <f>E66*F66</f>
        <v>0</v>
      </c>
      <c r="H66" s="265">
        <v>0.03931</v>
      </c>
      <c r="I66" s="266">
        <f>E66*H66</f>
        <v>3.0170424999999996</v>
      </c>
      <c r="J66" s="265">
        <v>0</v>
      </c>
      <c r="K66" s="266">
        <f>E66*J66</f>
        <v>0</v>
      </c>
      <c r="O66" s="257">
        <v>2</v>
      </c>
      <c r="AA66" s="230">
        <v>1</v>
      </c>
      <c r="AB66" s="230">
        <v>1</v>
      </c>
      <c r="AC66" s="230">
        <v>1</v>
      </c>
      <c r="AZ66" s="230">
        <v>1</v>
      </c>
      <c r="BA66" s="230">
        <f>IF(AZ66=1,G66,0)</f>
        <v>0</v>
      </c>
      <c r="BB66" s="230">
        <f>IF(AZ66=2,G66,0)</f>
        <v>0</v>
      </c>
      <c r="BC66" s="230">
        <f>IF(AZ66=3,G66,0)</f>
        <v>0</v>
      </c>
      <c r="BD66" s="230">
        <f>IF(AZ66=4,G66,0)</f>
        <v>0</v>
      </c>
      <c r="BE66" s="230">
        <f>IF(AZ66=5,G66,0)</f>
        <v>0</v>
      </c>
      <c r="CA66" s="257">
        <v>1</v>
      </c>
      <c r="CB66" s="257">
        <v>1</v>
      </c>
    </row>
    <row r="67" spans="1:15" ht="12.75">
      <c r="A67" s="267"/>
      <c r="B67" s="270"/>
      <c r="C67" s="322" t="s">
        <v>195</v>
      </c>
      <c r="D67" s="323"/>
      <c r="E67" s="271">
        <v>10.75</v>
      </c>
      <c r="F67" s="272"/>
      <c r="G67" s="273"/>
      <c r="H67" s="274"/>
      <c r="I67" s="268"/>
      <c r="J67" s="275"/>
      <c r="K67" s="268"/>
      <c r="M67" s="269" t="s">
        <v>195</v>
      </c>
      <c r="O67" s="257"/>
    </row>
    <row r="68" spans="1:15" ht="12.75">
      <c r="A68" s="267"/>
      <c r="B68" s="270"/>
      <c r="C68" s="322" t="s">
        <v>196</v>
      </c>
      <c r="D68" s="323"/>
      <c r="E68" s="271">
        <v>35</v>
      </c>
      <c r="F68" s="272"/>
      <c r="G68" s="273"/>
      <c r="H68" s="274"/>
      <c r="I68" s="268"/>
      <c r="J68" s="275"/>
      <c r="K68" s="268"/>
      <c r="M68" s="269" t="s">
        <v>196</v>
      </c>
      <c r="O68" s="257"/>
    </row>
    <row r="69" spans="1:15" ht="12.75">
      <c r="A69" s="267"/>
      <c r="B69" s="270"/>
      <c r="C69" s="322" t="s">
        <v>197</v>
      </c>
      <c r="D69" s="323"/>
      <c r="E69" s="271">
        <v>31</v>
      </c>
      <c r="F69" s="272"/>
      <c r="G69" s="273"/>
      <c r="H69" s="274"/>
      <c r="I69" s="268"/>
      <c r="J69" s="275"/>
      <c r="K69" s="268"/>
      <c r="M69" s="269" t="s">
        <v>197</v>
      </c>
      <c r="O69" s="257"/>
    </row>
    <row r="70" spans="1:80" ht="12.75">
      <c r="A70" s="258">
        <v>22</v>
      </c>
      <c r="B70" s="259" t="s">
        <v>198</v>
      </c>
      <c r="C70" s="260" t="s">
        <v>199</v>
      </c>
      <c r="D70" s="261" t="s">
        <v>113</v>
      </c>
      <c r="E70" s="262">
        <v>76.75</v>
      </c>
      <c r="F70" s="263">
        <v>0</v>
      </c>
      <c r="G70" s="264">
        <f>E70*F70</f>
        <v>0</v>
      </c>
      <c r="H70" s="265">
        <v>0</v>
      </c>
      <c r="I70" s="266">
        <f>E70*H70</f>
        <v>0</v>
      </c>
      <c r="J70" s="265">
        <v>0</v>
      </c>
      <c r="K70" s="266">
        <f>E70*J70</f>
        <v>0</v>
      </c>
      <c r="O70" s="257">
        <v>2</v>
      </c>
      <c r="AA70" s="230">
        <v>1</v>
      </c>
      <c r="AB70" s="230">
        <v>1</v>
      </c>
      <c r="AC70" s="230">
        <v>1</v>
      </c>
      <c r="AZ70" s="230">
        <v>1</v>
      </c>
      <c r="BA70" s="230">
        <f>IF(AZ70=1,G70,0)</f>
        <v>0</v>
      </c>
      <c r="BB70" s="230">
        <f>IF(AZ70=2,G70,0)</f>
        <v>0</v>
      </c>
      <c r="BC70" s="230">
        <f>IF(AZ70=3,G70,0)</f>
        <v>0</v>
      </c>
      <c r="BD70" s="230">
        <f>IF(AZ70=4,G70,0)</f>
        <v>0</v>
      </c>
      <c r="BE70" s="230">
        <f>IF(AZ70=5,G70,0)</f>
        <v>0</v>
      </c>
      <c r="CA70" s="257">
        <v>1</v>
      </c>
      <c r="CB70" s="257">
        <v>1</v>
      </c>
    </row>
    <row r="71" spans="1:80" ht="12.75">
      <c r="A71" s="258">
        <v>23</v>
      </c>
      <c r="B71" s="259" t="s">
        <v>200</v>
      </c>
      <c r="C71" s="260" t="s">
        <v>201</v>
      </c>
      <c r="D71" s="261" t="s">
        <v>177</v>
      </c>
      <c r="E71" s="262">
        <v>1.0546</v>
      </c>
      <c r="F71" s="263">
        <v>0</v>
      </c>
      <c r="G71" s="264">
        <f>E71*F71</f>
        <v>0</v>
      </c>
      <c r="H71" s="265">
        <v>1.02029</v>
      </c>
      <c r="I71" s="266">
        <f>E71*H71</f>
        <v>1.0759978339999998</v>
      </c>
      <c r="J71" s="265">
        <v>0</v>
      </c>
      <c r="K71" s="266">
        <f>E71*J71</f>
        <v>0</v>
      </c>
      <c r="O71" s="257">
        <v>2</v>
      </c>
      <c r="AA71" s="230">
        <v>1</v>
      </c>
      <c r="AB71" s="230">
        <v>1</v>
      </c>
      <c r="AC71" s="230">
        <v>1</v>
      </c>
      <c r="AZ71" s="230">
        <v>1</v>
      </c>
      <c r="BA71" s="230">
        <f>IF(AZ71=1,G71,0)</f>
        <v>0</v>
      </c>
      <c r="BB71" s="230">
        <f>IF(AZ71=2,G71,0)</f>
        <v>0</v>
      </c>
      <c r="BC71" s="230">
        <f>IF(AZ71=3,G71,0)</f>
        <v>0</v>
      </c>
      <c r="BD71" s="230">
        <f>IF(AZ71=4,G71,0)</f>
        <v>0</v>
      </c>
      <c r="BE71" s="230">
        <f>IF(AZ71=5,G71,0)</f>
        <v>0</v>
      </c>
      <c r="CA71" s="257">
        <v>1</v>
      </c>
      <c r="CB71" s="257">
        <v>1</v>
      </c>
    </row>
    <row r="72" spans="1:15" ht="12.75">
      <c r="A72" s="267"/>
      <c r="B72" s="270"/>
      <c r="C72" s="322" t="s">
        <v>202</v>
      </c>
      <c r="D72" s="323"/>
      <c r="E72" s="271">
        <v>0</v>
      </c>
      <c r="F72" s="272"/>
      <c r="G72" s="273"/>
      <c r="H72" s="274"/>
      <c r="I72" s="268"/>
      <c r="J72" s="275"/>
      <c r="K72" s="268"/>
      <c r="M72" s="269" t="s">
        <v>202</v>
      </c>
      <c r="O72" s="257"/>
    </row>
    <row r="73" spans="1:15" ht="12.75">
      <c r="A73" s="267"/>
      <c r="B73" s="270"/>
      <c r="C73" s="322" t="s">
        <v>203</v>
      </c>
      <c r="D73" s="323"/>
      <c r="E73" s="271">
        <v>1.0546</v>
      </c>
      <c r="F73" s="272"/>
      <c r="G73" s="273"/>
      <c r="H73" s="274"/>
      <c r="I73" s="268"/>
      <c r="J73" s="275"/>
      <c r="K73" s="268"/>
      <c r="M73" s="269" t="s">
        <v>203</v>
      </c>
      <c r="O73" s="257"/>
    </row>
    <row r="74" spans="1:80" ht="22.5">
      <c r="A74" s="258">
        <v>24</v>
      </c>
      <c r="B74" s="259" t="s">
        <v>204</v>
      </c>
      <c r="C74" s="260" t="s">
        <v>205</v>
      </c>
      <c r="D74" s="261" t="s">
        <v>118</v>
      </c>
      <c r="E74" s="262">
        <v>31</v>
      </c>
      <c r="F74" s="263">
        <v>0</v>
      </c>
      <c r="G74" s="264">
        <f>E74*F74</f>
        <v>0</v>
      </c>
      <c r="H74" s="265">
        <v>2.31501</v>
      </c>
      <c r="I74" s="266">
        <f>E74*H74</f>
        <v>71.76531</v>
      </c>
      <c r="J74" s="265">
        <v>0</v>
      </c>
      <c r="K74" s="266">
        <f>E74*J74</f>
        <v>0</v>
      </c>
      <c r="O74" s="257">
        <v>2</v>
      </c>
      <c r="AA74" s="230">
        <v>1</v>
      </c>
      <c r="AB74" s="230">
        <v>1</v>
      </c>
      <c r="AC74" s="230">
        <v>1</v>
      </c>
      <c r="AZ74" s="230">
        <v>1</v>
      </c>
      <c r="BA74" s="230">
        <f>IF(AZ74=1,G74,0)</f>
        <v>0</v>
      </c>
      <c r="BB74" s="230">
        <f>IF(AZ74=2,G74,0)</f>
        <v>0</v>
      </c>
      <c r="BC74" s="230">
        <f>IF(AZ74=3,G74,0)</f>
        <v>0</v>
      </c>
      <c r="BD74" s="230">
        <f>IF(AZ74=4,G74,0)</f>
        <v>0</v>
      </c>
      <c r="BE74" s="230">
        <f>IF(AZ74=5,G74,0)</f>
        <v>0</v>
      </c>
      <c r="CA74" s="257">
        <v>1</v>
      </c>
      <c r="CB74" s="257">
        <v>1</v>
      </c>
    </row>
    <row r="75" spans="1:15" ht="12.75">
      <c r="A75" s="267"/>
      <c r="B75" s="270"/>
      <c r="C75" s="322" t="s">
        <v>206</v>
      </c>
      <c r="D75" s="323"/>
      <c r="E75" s="271">
        <v>31</v>
      </c>
      <c r="F75" s="272"/>
      <c r="G75" s="273"/>
      <c r="H75" s="274"/>
      <c r="I75" s="268"/>
      <c r="J75" s="275"/>
      <c r="K75" s="268"/>
      <c r="M75" s="269" t="s">
        <v>206</v>
      </c>
      <c r="O75" s="257"/>
    </row>
    <row r="76" spans="1:80" ht="12.75">
      <c r="A76" s="258">
        <v>25</v>
      </c>
      <c r="B76" s="259" t="s">
        <v>207</v>
      </c>
      <c r="C76" s="260" t="s">
        <v>208</v>
      </c>
      <c r="D76" s="261" t="s">
        <v>209</v>
      </c>
      <c r="E76" s="262">
        <v>1</v>
      </c>
      <c r="F76" s="263">
        <v>0</v>
      </c>
      <c r="G76" s="264">
        <f>E76*F76</f>
        <v>0</v>
      </c>
      <c r="H76" s="265">
        <v>0</v>
      </c>
      <c r="I76" s="266">
        <f>E76*H76</f>
        <v>0</v>
      </c>
      <c r="J76" s="265"/>
      <c r="K76" s="266">
        <f>E76*J76</f>
        <v>0</v>
      </c>
      <c r="O76" s="257">
        <v>2</v>
      </c>
      <c r="AA76" s="230">
        <v>12</v>
      </c>
      <c r="AB76" s="230">
        <v>0</v>
      </c>
      <c r="AC76" s="230">
        <v>25</v>
      </c>
      <c r="AZ76" s="230">
        <v>1</v>
      </c>
      <c r="BA76" s="230">
        <f>IF(AZ76=1,G76,0)</f>
        <v>0</v>
      </c>
      <c r="BB76" s="230">
        <f>IF(AZ76=2,G76,0)</f>
        <v>0</v>
      </c>
      <c r="BC76" s="230">
        <f>IF(AZ76=3,G76,0)</f>
        <v>0</v>
      </c>
      <c r="BD76" s="230">
        <f>IF(AZ76=4,G76,0)</f>
        <v>0</v>
      </c>
      <c r="BE76" s="230">
        <f>IF(AZ76=5,G76,0)</f>
        <v>0</v>
      </c>
      <c r="CA76" s="257">
        <v>12</v>
      </c>
      <c r="CB76" s="257">
        <v>0</v>
      </c>
    </row>
    <row r="77" spans="1:80" ht="12.75">
      <c r="A77" s="258">
        <v>26</v>
      </c>
      <c r="B77" s="259" t="s">
        <v>210</v>
      </c>
      <c r="C77" s="260" t="s">
        <v>211</v>
      </c>
      <c r="D77" s="261" t="s">
        <v>212</v>
      </c>
      <c r="E77" s="262">
        <v>11</v>
      </c>
      <c r="F77" s="263">
        <v>0</v>
      </c>
      <c r="G77" s="264">
        <f>E77*F77</f>
        <v>0</v>
      </c>
      <c r="H77" s="265">
        <v>0</v>
      </c>
      <c r="I77" s="266">
        <f>E77*H77</f>
        <v>0</v>
      </c>
      <c r="J77" s="265"/>
      <c r="K77" s="266">
        <f>E77*J77</f>
        <v>0</v>
      </c>
      <c r="O77" s="257">
        <v>2</v>
      </c>
      <c r="AA77" s="230">
        <v>12</v>
      </c>
      <c r="AB77" s="230">
        <v>0</v>
      </c>
      <c r="AC77" s="230">
        <v>26</v>
      </c>
      <c r="AZ77" s="230">
        <v>1</v>
      </c>
      <c r="BA77" s="230">
        <f>IF(AZ77=1,G77,0)</f>
        <v>0</v>
      </c>
      <c r="BB77" s="230">
        <f>IF(AZ77=2,G77,0)</f>
        <v>0</v>
      </c>
      <c r="BC77" s="230">
        <f>IF(AZ77=3,G77,0)</f>
        <v>0</v>
      </c>
      <c r="BD77" s="230">
        <f>IF(AZ77=4,G77,0)</f>
        <v>0</v>
      </c>
      <c r="BE77" s="230">
        <f>IF(AZ77=5,G77,0)</f>
        <v>0</v>
      </c>
      <c r="CA77" s="257">
        <v>12</v>
      </c>
      <c r="CB77" s="257">
        <v>0</v>
      </c>
    </row>
    <row r="78" spans="1:15" ht="12.75">
      <c r="A78" s="267"/>
      <c r="B78" s="270"/>
      <c r="C78" s="322" t="s">
        <v>213</v>
      </c>
      <c r="D78" s="323"/>
      <c r="E78" s="271">
        <v>0</v>
      </c>
      <c r="F78" s="272"/>
      <c r="G78" s="273"/>
      <c r="H78" s="274"/>
      <c r="I78" s="268"/>
      <c r="J78" s="275"/>
      <c r="K78" s="268"/>
      <c r="M78" s="269" t="s">
        <v>213</v>
      </c>
      <c r="O78" s="257"/>
    </row>
    <row r="79" spans="1:15" ht="12.75">
      <c r="A79" s="267"/>
      <c r="B79" s="270"/>
      <c r="C79" s="322" t="s">
        <v>214</v>
      </c>
      <c r="D79" s="323"/>
      <c r="E79" s="271">
        <v>11</v>
      </c>
      <c r="F79" s="272"/>
      <c r="G79" s="273"/>
      <c r="H79" s="274"/>
      <c r="I79" s="268"/>
      <c r="J79" s="275"/>
      <c r="K79" s="268"/>
      <c r="M79" s="269" t="s">
        <v>214</v>
      </c>
      <c r="O79" s="257"/>
    </row>
    <row r="80" spans="1:57" ht="12.75">
      <c r="A80" s="276"/>
      <c r="B80" s="277" t="s">
        <v>100</v>
      </c>
      <c r="C80" s="278" t="s">
        <v>182</v>
      </c>
      <c r="D80" s="279"/>
      <c r="E80" s="280"/>
      <c r="F80" s="281"/>
      <c r="G80" s="282">
        <f>SUM(G58:G79)</f>
        <v>0</v>
      </c>
      <c r="H80" s="283"/>
      <c r="I80" s="284">
        <f>SUM(I58:I79)</f>
        <v>141.153865334</v>
      </c>
      <c r="J80" s="283"/>
      <c r="K80" s="284">
        <f>SUM(K58:K79)</f>
        <v>0</v>
      </c>
      <c r="O80" s="257">
        <v>4</v>
      </c>
      <c r="BA80" s="285">
        <f>SUM(BA58:BA79)</f>
        <v>0</v>
      </c>
      <c r="BB80" s="285">
        <f>SUM(BB58:BB79)</f>
        <v>0</v>
      </c>
      <c r="BC80" s="285">
        <f>SUM(BC58:BC79)</f>
        <v>0</v>
      </c>
      <c r="BD80" s="285">
        <f>SUM(BD58:BD79)</f>
        <v>0</v>
      </c>
      <c r="BE80" s="285">
        <f>SUM(BE58:BE79)</f>
        <v>0</v>
      </c>
    </row>
    <row r="81" spans="1:15" ht="12.75">
      <c r="A81" s="247" t="s">
        <v>97</v>
      </c>
      <c r="B81" s="248" t="s">
        <v>215</v>
      </c>
      <c r="C81" s="249" t="s">
        <v>216</v>
      </c>
      <c r="D81" s="250"/>
      <c r="E81" s="251"/>
      <c r="F81" s="251"/>
      <c r="G81" s="252"/>
      <c r="H81" s="253"/>
      <c r="I81" s="254"/>
      <c r="J81" s="255"/>
      <c r="K81" s="256"/>
      <c r="O81" s="257">
        <v>1</v>
      </c>
    </row>
    <row r="82" spans="1:80" ht="12.75">
      <c r="A82" s="258">
        <v>27</v>
      </c>
      <c r="B82" s="259" t="s">
        <v>218</v>
      </c>
      <c r="C82" s="260" t="s">
        <v>219</v>
      </c>
      <c r="D82" s="261" t="s">
        <v>113</v>
      </c>
      <c r="E82" s="262">
        <v>10.5</v>
      </c>
      <c r="F82" s="263">
        <v>0</v>
      </c>
      <c r="G82" s="264">
        <f>E82*F82</f>
        <v>0</v>
      </c>
      <c r="H82" s="265">
        <v>0.50601</v>
      </c>
      <c r="I82" s="266">
        <f>E82*H82</f>
        <v>5.313104999999999</v>
      </c>
      <c r="J82" s="265">
        <v>0</v>
      </c>
      <c r="K82" s="266">
        <f>E82*J82</f>
        <v>0</v>
      </c>
      <c r="O82" s="257">
        <v>2</v>
      </c>
      <c r="AA82" s="230">
        <v>1</v>
      </c>
      <c r="AB82" s="230">
        <v>1</v>
      </c>
      <c r="AC82" s="230">
        <v>1</v>
      </c>
      <c r="AZ82" s="230">
        <v>1</v>
      </c>
      <c r="BA82" s="230">
        <f>IF(AZ82=1,G82,0)</f>
        <v>0</v>
      </c>
      <c r="BB82" s="230">
        <f>IF(AZ82=2,G82,0)</f>
        <v>0</v>
      </c>
      <c r="BC82" s="230">
        <f>IF(AZ82=3,G82,0)</f>
        <v>0</v>
      </c>
      <c r="BD82" s="230">
        <f>IF(AZ82=4,G82,0)</f>
        <v>0</v>
      </c>
      <c r="BE82" s="230">
        <f>IF(AZ82=5,G82,0)</f>
        <v>0</v>
      </c>
      <c r="CA82" s="257">
        <v>1</v>
      </c>
      <c r="CB82" s="257">
        <v>1</v>
      </c>
    </row>
    <row r="83" spans="1:15" ht="12.75">
      <c r="A83" s="267"/>
      <c r="B83" s="270"/>
      <c r="C83" s="322" t="s">
        <v>220</v>
      </c>
      <c r="D83" s="323"/>
      <c r="E83" s="271">
        <v>3</v>
      </c>
      <c r="F83" s="272"/>
      <c r="G83" s="273"/>
      <c r="H83" s="274"/>
      <c r="I83" s="268"/>
      <c r="J83" s="275"/>
      <c r="K83" s="268"/>
      <c r="M83" s="269" t="s">
        <v>220</v>
      </c>
      <c r="O83" s="257"/>
    </row>
    <row r="84" spans="1:15" ht="12.75">
      <c r="A84" s="267"/>
      <c r="B84" s="270"/>
      <c r="C84" s="322" t="s">
        <v>221</v>
      </c>
      <c r="D84" s="323"/>
      <c r="E84" s="271">
        <v>7.5</v>
      </c>
      <c r="F84" s="272"/>
      <c r="G84" s="273"/>
      <c r="H84" s="274"/>
      <c r="I84" s="268"/>
      <c r="J84" s="275"/>
      <c r="K84" s="268"/>
      <c r="M84" s="269" t="s">
        <v>221</v>
      </c>
      <c r="O84" s="257"/>
    </row>
    <row r="85" spans="1:80" ht="12.75">
      <c r="A85" s="258">
        <v>28</v>
      </c>
      <c r="B85" s="259" t="s">
        <v>222</v>
      </c>
      <c r="C85" s="260" t="s">
        <v>223</v>
      </c>
      <c r="D85" s="261" t="s">
        <v>118</v>
      </c>
      <c r="E85" s="262">
        <v>23.5</v>
      </c>
      <c r="F85" s="263">
        <v>0</v>
      </c>
      <c r="G85" s="264">
        <f>E85*F85</f>
        <v>0</v>
      </c>
      <c r="H85" s="265">
        <v>1.6867</v>
      </c>
      <c r="I85" s="266">
        <f>E85*H85</f>
        <v>39.63745</v>
      </c>
      <c r="J85" s="265">
        <v>0</v>
      </c>
      <c r="K85" s="266">
        <f>E85*J85</f>
        <v>0</v>
      </c>
      <c r="O85" s="257">
        <v>2</v>
      </c>
      <c r="AA85" s="230">
        <v>1</v>
      </c>
      <c r="AB85" s="230">
        <v>1</v>
      </c>
      <c r="AC85" s="230">
        <v>1</v>
      </c>
      <c r="AZ85" s="230">
        <v>1</v>
      </c>
      <c r="BA85" s="230">
        <f>IF(AZ85=1,G85,0)</f>
        <v>0</v>
      </c>
      <c r="BB85" s="230">
        <f>IF(AZ85=2,G85,0)</f>
        <v>0</v>
      </c>
      <c r="BC85" s="230">
        <f>IF(AZ85=3,G85,0)</f>
        <v>0</v>
      </c>
      <c r="BD85" s="230">
        <f>IF(AZ85=4,G85,0)</f>
        <v>0</v>
      </c>
      <c r="BE85" s="230">
        <f>IF(AZ85=5,G85,0)</f>
        <v>0</v>
      </c>
      <c r="CA85" s="257">
        <v>1</v>
      </c>
      <c r="CB85" s="257">
        <v>1</v>
      </c>
    </row>
    <row r="86" spans="1:15" ht="22.5">
      <c r="A86" s="267"/>
      <c r="B86" s="270"/>
      <c r="C86" s="322" t="s">
        <v>224</v>
      </c>
      <c r="D86" s="323"/>
      <c r="E86" s="271">
        <v>0</v>
      </c>
      <c r="F86" s="272"/>
      <c r="G86" s="273"/>
      <c r="H86" s="274"/>
      <c r="I86" s="268"/>
      <c r="J86" s="275"/>
      <c r="K86" s="268"/>
      <c r="M86" s="269" t="s">
        <v>224</v>
      </c>
      <c r="O86" s="257"/>
    </row>
    <row r="87" spans="1:15" ht="12.75">
      <c r="A87" s="267"/>
      <c r="B87" s="270"/>
      <c r="C87" s="322" t="s">
        <v>225</v>
      </c>
      <c r="D87" s="323"/>
      <c r="E87" s="271">
        <v>23.5</v>
      </c>
      <c r="F87" s="272"/>
      <c r="G87" s="273"/>
      <c r="H87" s="274"/>
      <c r="I87" s="268"/>
      <c r="J87" s="275"/>
      <c r="K87" s="268"/>
      <c r="M87" s="269" t="s">
        <v>225</v>
      </c>
      <c r="O87" s="257"/>
    </row>
    <row r="88" spans="1:57" ht="12.75">
      <c r="A88" s="276"/>
      <c r="B88" s="277" t="s">
        <v>100</v>
      </c>
      <c r="C88" s="278" t="s">
        <v>217</v>
      </c>
      <c r="D88" s="279"/>
      <c r="E88" s="280"/>
      <c r="F88" s="281"/>
      <c r="G88" s="282">
        <f>SUM(G81:G87)</f>
        <v>0</v>
      </c>
      <c r="H88" s="283"/>
      <c r="I88" s="284">
        <f>SUM(I81:I87)</f>
        <v>44.950555</v>
      </c>
      <c r="J88" s="283"/>
      <c r="K88" s="284">
        <f>SUM(K81:K87)</f>
        <v>0</v>
      </c>
      <c r="O88" s="257">
        <v>4</v>
      </c>
      <c r="BA88" s="285">
        <f>SUM(BA81:BA87)</f>
        <v>0</v>
      </c>
      <c r="BB88" s="285">
        <f>SUM(BB81:BB87)</f>
        <v>0</v>
      </c>
      <c r="BC88" s="285">
        <f>SUM(BC81:BC87)</f>
        <v>0</v>
      </c>
      <c r="BD88" s="285">
        <f>SUM(BD81:BD87)</f>
        <v>0</v>
      </c>
      <c r="BE88" s="285">
        <f>SUM(BE81:BE87)</f>
        <v>0</v>
      </c>
    </row>
    <row r="89" spans="1:15" ht="12.75">
      <c r="A89" s="247" t="s">
        <v>97</v>
      </c>
      <c r="B89" s="248" t="s">
        <v>226</v>
      </c>
      <c r="C89" s="249" t="s">
        <v>227</v>
      </c>
      <c r="D89" s="250"/>
      <c r="E89" s="251"/>
      <c r="F89" s="251"/>
      <c r="G89" s="252"/>
      <c r="H89" s="253"/>
      <c r="I89" s="254"/>
      <c r="J89" s="255"/>
      <c r="K89" s="256"/>
      <c r="O89" s="257">
        <v>1</v>
      </c>
    </row>
    <row r="90" spans="1:80" ht="12.75">
      <c r="A90" s="258">
        <v>29</v>
      </c>
      <c r="B90" s="259" t="s">
        <v>229</v>
      </c>
      <c r="C90" s="260" t="s">
        <v>230</v>
      </c>
      <c r="D90" s="261" t="s">
        <v>118</v>
      </c>
      <c r="E90" s="262">
        <v>4.656</v>
      </c>
      <c r="F90" s="263">
        <v>0</v>
      </c>
      <c r="G90" s="264">
        <f>E90*F90</f>
        <v>0</v>
      </c>
      <c r="H90" s="265">
        <v>0</v>
      </c>
      <c r="I90" s="266">
        <f>E90*H90</f>
        <v>0</v>
      </c>
      <c r="J90" s="265">
        <v>-2</v>
      </c>
      <c r="K90" s="266">
        <f>E90*J90</f>
        <v>-9.312</v>
      </c>
      <c r="O90" s="257">
        <v>2</v>
      </c>
      <c r="AA90" s="230">
        <v>1</v>
      </c>
      <c r="AB90" s="230">
        <v>1</v>
      </c>
      <c r="AC90" s="230">
        <v>1</v>
      </c>
      <c r="AZ90" s="230">
        <v>1</v>
      </c>
      <c r="BA90" s="230">
        <f>IF(AZ90=1,G90,0)</f>
        <v>0</v>
      </c>
      <c r="BB90" s="230">
        <f>IF(AZ90=2,G90,0)</f>
        <v>0</v>
      </c>
      <c r="BC90" s="230">
        <f>IF(AZ90=3,G90,0)</f>
        <v>0</v>
      </c>
      <c r="BD90" s="230">
        <f>IF(AZ90=4,G90,0)</f>
        <v>0</v>
      </c>
      <c r="BE90" s="230">
        <f>IF(AZ90=5,G90,0)</f>
        <v>0</v>
      </c>
      <c r="CA90" s="257">
        <v>1</v>
      </c>
      <c r="CB90" s="257">
        <v>1</v>
      </c>
    </row>
    <row r="91" spans="1:15" ht="12.75">
      <c r="A91" s="267"/>
      <c r="B91" s="270"/>
      <c r="C91" s="322" t="s">
        <v>231</v>
      </c>
      <c r="D91" s="323"/>
      <c r="E91" s="271">
        <v>0.656</v>
      </c>
      <c r="F91" s="272"/>
      <c r="G91" s="273"/>
      <c r="H91" s="274"/>
      <c r="I91" s="268"/>
      <c r="J91" s="275"/>
      <c r="K91" s="268"/>
      <c r="M91" s="269" t="s">
        <v>231</v>
      </c>
      <c r="O91" s="257"/>
    </row>
    <row r="92" spans="1:15" ht="12.75">
      <c r="A92" s="267"/>
      <c r="B92" s="270"/>
      <c r="C92" s="322" t="s">
        <v>232</v>
      </c>
      <c r="D92" s="323"/>
      <c r="E92" s="271">
        <v>4</v>
      </c>
      <c r="F92" s="272"/>
      <c r="G92" s="273"/>
      <c r="H92" s="274"/>
      <c r="I92" s="268"/>
      <c r="J92" s="275"/>
      <c r="K92" s="268"/>
      <c r="M92" s="269" t="s">
        <v>232</v>
      </c>
      <c r="O92" s="257"/>
    </row>
    <row r="93" spans="1:80" ht="12.75">
      <c r="A93" s="258">
        <v>30</v>
      </c>
      <c r="B93" s="259" t="s">
        <v>233</v>
      </c>
      <c r="C93" s="260" t="s">
        <v>234</v>
      </c>
      <c r="D93" s="261" t="s">
        <v>212</v>
      </c>
      <c r="E93" s="262">
        <v>48.5</v>
      </c>
      <c r="F93" s="263">
        <v>0</v>
      </c>
      <c r="G93" s="264">
        <f>E93*F93</f>
        <v>0</v>
      </c>
      <c r="H93" s="265">
        <v>0</v>
      </c>
      <c r="I93" s="266">
        <f>E93*H93</f>
        <v>0</v>
      </c>
      <c r="J93" s="265">
        <v>-0.01</v>
      </c>
      <c r="K93" s="266">
        <f>E93*J93</f>
        <v>-0.485</v>
      </c>
      <c r="O93" s="257">
        <v>2</v>
      </c>
      <c r="AA93" s="230">
        <v>1</v>
      </c>
      <c r="AB93" s="230">
        <v>1</v>
      </c>
      <c r="AC93" s="230">
        <v>1</v>
      </c>
      <c r="AZ93" s="230">
        <v>1</v>
      </c>
      <c r="BA93" s="230">
        <f>IF(AZ93=1,G93,0)</f>
        <v>0</v>
      </c>
      <c r="BB93" s="230">
        <f>IF(AZ93=2,G93,0)</f>
        <v>0</v>
      </c>
      <c r="BC93" s="230">
        <f>IF(AZ93=3,G93,0)</f>
        <v>0</v>
      </c>
      <c r="BD93" s="230">
        <f>IF(AZ93=4,G93,0)</f>
        <v>0</v>
      </c>
      <c r="BE93" s="230">
        <f>IF(AZ93=5,G93,0)</f>
        <v>0</v>
      </c>
      <c r="CA93" s="257">
        <v>1</v>
      </c>
      <c r="CB93" s="257">
        <v>1</v>
      </c>
    </row>
    <row r="94" spans="1:15" ht="12.75">
      <c r="A94" s="267"/>
      <c r="B94" s="270"/>
      <c r="C94" s="322" t="s">
        <v>235</v>
      </c>
      <c r="D94" s="323"/>
      <c r="E94" s="271">
        <v>48.5</v>
      </c>
      <c r="F94" s="272"/>
      <c r="G94" s="273"/>
      <c r="H94" s="274"/>
      <c r="I94" s="268"/>
      <c r="J94" s="275"/>
      <c r="K94" s="268"/>
      <c r="M94" s="269" t="s">
        <v>235</v>
      </c>
      <c r="O94" s="257"/>
    </row>
    <row r="95" spans="1:57" ht="12.75">
      <c r="A95" s="276"/>
      <c r="B95" s="277" t="s">
        <v>100</v>
      </c>
      <c r="C95" s="278" t="s">
        <v>228</v>
      </c>
      <c r="D95" s="279"/>
      <c r="E95" s="280"/>
      <c r="F95" s="281"/>
      <c r="G95" s="282">
        <f>SUM(G89:G94)</f>
        <v>0</v>
      </c>
      <c r="H95" s="283"/>
      <c r="I95" s="284">
        <f>SUM(I89:I94)</f>
        <v>0</v>
      </c>
      <c r="J95" s="283"/>
      <c r="K95" s="284">
        <f>SUM(K89:K94)</f>
        <v>-9.796999999999999</v>
      </c>
      <c r="O95" s="257">
        <v>4</v>
      </c>
      <c r="BA95" s="285">
        <f>SUM(BA89:BA94)</f>
        <v>0</v>
      </c>
      <c r="BB95" s="285">
        <f>SUM(BB89:BB94)</f>
        <v>0</v>
      </c>
      <c r="BC95" s="285">
        <f>SUM(BC89:BC94)</f>
        <v>0</v>
      </c>
      <c r="BD95" s="285">
        <f>SUM(BD89:BD94)</f>
        <v>0</v>
      </c>
      <c r="BE95" s="285">
        <f>SUM(BE89:BE94)</f>
        <v>0</v>
      </c>
    </row>
    <row r="96" spans="1:15" ht="12.75">
      <c r="A96" s="247" t="s">
        <v>97</v>
      </c>
      <c r="B96" s="248" t="s">
        <v>236</v>
      </c>
      <c r="C96" s="249" t="s">
        <v>237</v>
      </c>
      <c r="D96" s="250"/>
      <c r="E96" s="251"/>
      <c r="F96" s="251"/>
      <c r="G96" s="252"/>
      <c r="H96" s="253"/>
      <c r="I96" s="254"/>
      <c r="J96" s="255"/>
      <c r="K96" s="256"/>
      <c r="O96" s="257">
        <v>1</v>
      </c>
    </row>
    <row r="97" spans="1:80" ht="12.75">
      <c r="A97" s="258">
        <v>31</v>
      </c>
      <c r="B97" s="259" t="s">
        <v>239</v>
      </c>
      <c r="C97" s="260" t="s">
        <v>240</v>
      </c>
      <c r="D97" s="261" t="s">
        <v>177</v>
      </c>
      <c r="E97" s="262">
        <v>224.38262</v>
      </c>
      <c r="F97" s="263">
        <v>0</v>
      </c>
      <c r="G97" s="264">
        <f>E97*F97</f>
        <v>0</v>
      </c>
      <c r="H97" s="265">
        <v>0</v>
      </c>
      <c r="I97" s="266">
        <f>E97*H97</f>
        <v>0</v>
      </c>
      <c r="J97" s="265">
        <v>0</v>
      </c>
      <c r="K97" s="266">
        <f>E97*J97</f>
        <v>0</v>
      </c>
      <c r="O97" s="257">
        <v>2</v>
      </c>
      <c r="AA97" s="230">
        <v>1</v>
      </c>
      <c r="AB97" s="230">
        <v>1</v>
      </c>
      <c r="AC97" s="230">
        <v>1</v>
      </c>
      <c r="AZ97" s="230">
        <v>1</v>
      </c>
      <c r="BA97" s="230">
        <f>IF(AZ97=1,G97,0)</f>
        <v>0</v>
      </c>
      <c r="BB97" s="230">
        <f>IF(AZ97=2,G97,0)</f>
        <v>0</v>
      </c>
      <c r="BC97" s="230">
        <f>IF(AZ97=3,G97,0)</f>
        <v>0</v>
      </c>
      <c r="BD97" s="230">
        <f>IF(AZ97=4,G97,0)</f>
        <v>0</v>
      </c>
      <c r="BE97" s="230">
        <f>IF(AZ97=5,G97,0)</f>
        <v>0</v>
      </c>
      <c r="CA97" s="257">
        <v>1</v>
      </c>
      <c r="CB97" s="257">
        <v>1</v>
      </c>
    </row>
    <row r="98" spans="1:57" ht="12.75">
      <c r="A98" s="276"/>
      <c r="B98" s="277" t="s">
        <v>100</v>
      </c>
      <c r="C98" s="278" t="s">
        <v>238</v>
      </c>
      <c r="D98" s="279"/>
      <c r="E98" s="280"/>
      <c r="F98" s="281"/>
      <c r="G98" s="282">
        <f>SUM(G96:G97)</f>
        <v>0</v>
      </c>
      <c r="H98" s="283"/>
      <c r="I98" s="284">
        <f>SUM(I96:I97)</f>
        <v>0</v>
      </c>
      <c r="J98" s="283"/>
      <c r="K98" s="284">
        <f>SUM(K96:K97)</f>
        <v>0</v>
      </c>
      <c r="O98" s="257">
        <v>4</v>
      </c>
      <c r="BA98" s="285">
        <f>SUM(BA96:BA97)</f>
        <v>0</v>
      </c>
      <c r="BB98" s="285">
        <f>SUM(BB96:BB97)</f>
        <v>0</v>
      </c>
      <c r="BC98" s="285">
        <f>SUM(BC96:BC97)</f>
        <v>0</v>
      </c>
      <c r="BD98" s="285">
        <f>SUM(BD96:BD97)</f>
        <v>0</v>
      </c>
      <c r="BE98" s="285">
        <f>SUM(BE96:BE97)</f>
        <v>0</v>
      </c>
    </row>
    <row r="99" spans="1:15" ht="12.75">
      <c r="A99" s="247" t="s">
        <v>97</v>
      </c>
      <c r="B99" s="248" t="s">
        <v>241</v>
      </c>
      <c r="C99" s="249" t="s">
        <v>242</v>
      </c>
      <c r="D99" s="250"/>
      <c r="E99" s="251"/>
      <c r="F99" s="251"/>
      <c r="G99" s="252"/>
      <c r="H99" s="253"/>
      <c r="I99" s="254"/>
      <c r="J99" s="255"/>
      <c r="K99" s="256"/>
      <c r="O99" s="257">
        <v>1</v>
      </c>
    </row>
    <row r="100" spans="1:80" ht="22.5">
      <c r="A100" s="258">
        <v>32</v>
      </c>
      <c r="B100" s="259" t="s">
        <v>244</v>
      </c>
      <c r="C100" s="260" t="s">
        <v>245</v>
      </c>
      <c r="D100" s="261" t="s">
        <v>209</v>
      </c>
      <c r="E100" s="262">
        <v>1</v>
      </c>
      <c r="F100" s="263">
        <v>0</v>
      </c>
      <c r="G100" s="264">
        <f>E100*F100</f>
        <v>0</v>
      </c>
      <c r="H100" s="265">
        <v>0</v>
      </c>
      <c r="I100" s="266">
        <f>E100*H100</f>
        <v>0</v>
      </c>
      <c r="J100" s="265"/>
      <c r="K100" s="266">
        <f>E100*J100</f>
        <v>0</v>
      </c>
      <c r="O100" s="257">
        <v>2</v>
      </c>
      <c r="AA100" s="230">
        <v>12</v>
      </c>
      <c r="AB100" s="230">
        <v>0</v>
      </c>
      <c r="AC100" s="230">
        <v>32</v>
      </c>
      <c r="AZ100" s="230">
        <v>2</v>
      </c>
      <c r="BA100" s="230">
        <f>IF(AZ100=1,G100,0)</f>
        <v>0</v>
      </c>
      <c r="BB100" s="230">
        <f>IF(AZ100=2,G100,0)</f>
        <v>0</v>
      </c>
      <c r="BC100" s="230">
        <f>IF(AZ100=3,G100,0)</f>
        <v>0</v>
      </c>
      <c r="BD100" s="230">
        <f>IF(AZ100=4,G100,0)</f>
        <v>0</v>
      </c>
      <c r="BE100" s="230">
        <f>IF(AZ100=5,G100,0)</f>
        <v>0</v>
      </c>
      <c r="CA100" s="257">
        <v>12</v>
      </c>
      <c r="CB100" s="257">
        <v>0</v>
      </c>
    </row>
    <row r="101" spans="1:57" ht="12.75">
      <c r="A101" s="276"/>
      <c r="B101" s="277" t="s">
        <v>100</v>
      </c>
      <c r="C101" s="278" t="s">
        <v>243</v>
      </c>
      <c r="D101" s="279"/>
      <c r="E101" s="280"/>
      <c r="F101" s="281"/>
      <c r="G101" s="282">
        <f>SUM(G99:G100)</f>
        <v>0</v>
      </c>
      <c r="H101" s="283"/>
      <c r="I101" s="284">
        <f>SUM(I99:I100)</f>
        <v>0</v>
      </c>
      <c r="J101" s="283"/>
      <c r="K101" s="284">
        <f>SUM(K99:K100)</f>
        <v>0</v>
      </c>
      <c r="O101" s="257">
        <v>4</v>
      </c>
      <c r="BA101" s="285">
        <f>SUM(BA99:BA100)</f>
        <v>0</v>
      </c>
      <c r="BB101" s="285">
        <f>SUM(BB99:BB100)</f>
        <v>0</v>
      </c>
      <c r="BC101" s="285">
        <f>SUM(BC99:BC100)</f>
        <v>0</v>
      </c>
      <c r="BD101" s="285">
        <f>SUM(BD99:BD100)</f>
        <v>0</v>
      </c>
      <c r="BE101" s="285">
        <f>SUM(BE99:BE100)</f>
        <v>0</v>
      </c>
    </row>
    <row r="102" spans="1:15" ht="12.75">
      <c r="A102" s="247" t="s">
        <v>97</v>
      </c>
      <c r="B102" s="248" t="s">
        <v>246</v>
      </c>
      <c r="C102" s="249" t="s">
        <v>247</v>
      </c>
      <c r="D102" s="250"/>
      <c r="E102" s="251"/>
      <c r="F102" s="251"/>
      <c r="G102" s="252"/>
      <c r="H102" s="253"/>
      <c r="I102" s="254"/>
      <c r="J102" s="255"/>
      <c r="K102" s="256"/>
      <c r="O102" s="257">
        <v>1</v>
      </c>
    </row>
    <row r="103" spans="1:80" ht="12.75">
      <c r="A103" s="258">
        <v>33</v>
      </c>
      <c r="B103" s="259" t="s">
        <v>249</v>
      </c>
      <c r="C103" s="260" t="s">
        <v>250</v>
      </c>
      <c r="D103" s="261" t="s">
        <v>177</v>
      </c>
      <c r="E103" s="262">
        <v>9.797</v>
      </c>
      <c r="F103" s="263">
        <v>0</v>
      </c>
      <c r="G103" s="264">
        <f>E103*F103</f>
        <v>0</v>
      </c>
      <c r="H103" s="265">
        <v>0</v>
      </c>
      <c r="I103" s="266">
        <f>E103*H103</f>
        <v>0</v>
      </c>
      <c r="J103" s="265">
        <v>0</v>
      </c>
      <c r="K103" s="266">
        <f>E103*J103</f>
        <v>0</v>
      </c>
      <c r="O103" s="257">
        <v>2</v>
      </c>
      <c r="AA103" s="230">
        <v>1</v>
      </c>
      <c r="AB103" s="230">
        <v>3</v>
      </c>
      <c r="AC103" s="230">
        <v>3</v>
      </c>
      <c r="AZ103" s="230">
        <v>4</v>
      </c>
      <c r="BA103" s="230">
        <f>IF(AZ103=1,G103,0)</f>
        <v>0</v>
      </c>
      <c r="BB103" s="230">
        <f>IF(AZ103=2,G103,0)</f>
        <v>0</v>
      </c>
      <c r="BC103" s="230">
        <f>IF(AZ103=3,G103,0)</f>
        <v>0</v>
      </c>
      <c r="BD103" s="230">
        <f>IF(AZ103=4,G103,0)</f>
        <v>0</v>
      </c>
      <c r="BE103" s="230">
        <f>IF(AZ103=5,G103,0)</f>
        <v>0</v>
      </c>
      <c r="CA103" s="257">
        <v>1</v>
      </c>
      <c r="CB103" s="257">
        <v>3</v>
      </c>
    </row>
    <row r="104" spans="1:80" ht="12.75">
      <c r="A104" s="258">
        <v>34</v>
      </c>
      <c r="B104" s="259" t="s">
        <v>251</v>
      </c>
      <c r="C104" s="260" t="s">
        <v>252</v>
      </c>
      <c r="D104" s="261" t="s">
        <v>177</v>
      </c>
      <c r="E104" s="262">
        <v>9.797</v>
      </c>
      <c r="F104" s="263">
        <v>0</v>
      </c>
      <c r="G104" s="264">
        <f>E104*F104</f>
        <v>0</v>
      </c>
      <c r="H104" s="265">
        <v>0</v>
      </c>
      <c r="I104" s="266">
        <f>E104*H104</f>
        <v>0</v>
      </c>
      <c r="J104" s="265">
        <v>0</v>
      </c>
      <c r="K104" s="266">
        <f>E104*J104</f>
        <v>0</v>
      </c>
      <c r="O104" s="257">
        <v>2</v>
      </c>
      <c r="AA104" s="230">
        <v>1</v>
      </c>
      <c r="AB104" s="230">
        <v>3</v>
      </c>
      <c r="AC104" s="230">
        <v>3</v>
      </c>
      <c r="AZ104" s="230">
        <v>4</v>
      </c>
      <c r="BA104" s="230">
        <f>IF(AZ104=1,G104,0)</f>
        <v>0</v>
      </c>
      <c r="BB104" s="230">
        <f>IF(AZ104=2,G104,0)</f>
        <v>0</v>
      </c>
      <c r="BC104" s="230">
        <f>IF(AZ104=3,G104,0)</f>
        <v>0</v>
      </c>
      <c r="BD104" s="230">
        <f>IF(AZ104=4,G104,0)</f>
        <v>0</v>
      </c>
      <c r="BE104" s="230">
        <f>IF(AZ104=5,G104,0)</f>
        <v>0</v>
      </c>
      <c r="CA104" s="257">
        <v>1</v>
      </c>
      <c r="CB104" s="257">
        <v>3</v>
      </c>
    </row>
    <row r="105" spans="1:80" ht="12.75">
      <c r="A105" s="258">
        <v>35</v>
      </c>
      <c r="B105" s="259" t="s">
        <v>253</v>
      </c>
      <c r="C105" s="260" t="s">
        <v>254</v>
      </c>
      <c r="D105" s="261" t="s">
        <v>177</v>
      </c>
      <c r="E105" s="262">
        <v>9.797</v>
      </c>
      <c r="F105" s="263">
        <v>0</v>
      </c>
      <c r="G105" s="264">
        <f>E105*F105</f>
        <v>0</v>
      </c>
      <c r="H105" s="265">
        <v>0</v>
      </c>
      <c r="I105" s="266">
        <f>E105*H105</f>
        <v>0</v>
      </c>
      <c r="J105" s="265">
        <v>0</v>
      </c>
      <c r="K105" s="266">
        <f>E105*J105</f>
        <v>0</v>
      </c>
      <c r="O105" s="257">
        <v>2</v>
      </c>
      <c r="AA105" s="230">
        <v>1</v>
      </c>
      <c r="AB105" s="230">
        <v>3</v>
      </c>
      <c r="AC105" s="230">
        <v>3</v>
      </c>
      <c r="AZ105" s="230">
        <v>4</v>
      </c>
      <c r="BA105" s="230">
        <f>IF(AZ105=1,G105,0)</f>
        <v>0</v>
      </c>
      <c r="BB105" s="230">
        <f>IF(AZ105=2,G105,0)</f>
        <v>0</v>
      </c>
      <c r="BC105" s="230">
        <f>IF(AZ105=3,G105,0)</f>
        <v>0</v>
      </c>
      <c r="BD105" s="230">
        <f>IF(AZ105=4,G105,0)</f>
        <v>0</v>
      </c>
      <c r="BE105" s="230">
        <f>IF(AZ105=5,G105,0)</f>
        <v>0</v>
      </c>
      <c r="CA105" s="257">
        <v>1</v>
      </c>
      <c r="CB105" s="257">
        <v>3</v>
      </c>
    </row>
    <row r="106" spans="1:80" ht="12.75">
      <c r="A106" s="258">
        <v>36</v>
      </c>
      <c r="B106" s="259" t="s">
        <v>255</v>
      </c>
      <c r="C106" s="260" t="s">
        <v>256</v>
      </c>
      <c r="D106" s="261" t="s">
        <v>177</v>
      </c>
      <c r="E106" s="262">
        <v>9.797</v>
      </c>
      <c r="F106" s="263">
        <v>0</v>
      </c>
      <c r="G106" s="264">
        <f>E106*F106</f>
        <v>0</v>
      </c>
      <c r="H106" s="265">
        <v>0</v>
      </c>
      <c r="I106" s="266">
        <f>E106*H106</f>
        <v>0</v>
      </c>
      <c r="J106" s="265">
        <v>0</v>
      </c>
      <c r="K106" s="266">
        <f>E106*J106</f>
        <v>0</v>
      </c>
      <c r="O106" s="257">
        <v>2</v>
      </c>
      <c r="AA106" s="230">
        <v>1</v>
      </c>
      <c r="AB106" s="230">
        <v>3</v>
      </c>
      <c r="AC106" s="230">
        <v>3</v>
      </c>
      <c r="AZ106" s="230">
        <v>4</v>
      </c>
      <c r="BA106" s="230">
        <f>IF(AZ106=1,G106,0)</f>
        <v>0</v>
      </c>
      <c r="BB106" s="230">
        <f>IF(AZ106=2,G106,0)</f>
        <v>0</v>
      </c>
      <c r="BC106" s="230">
        <f>IF(AZ106=3,G106,0)</f>
        <v>0</v>
      </c>
      <c r="BD106" s="230">
        <f>IF(AZ106=4,G106,0)</f>
        <v>0</v>
      </c>
      <c r="BE106" s="230">
        <f>IF(AZ106=5,G106,0)</f>
        <v>0</v>
      </c>
      <c r="CA106" s="257">
        <v>1</v>
      </c>
      <c r="CB106" s="257">
        <v>3</v>
      </c>
    </row>
    <row r="107" spans="1:80" ht="12.75">
      <c r="A107" s="258">
        <v>37</v>
      </c>
      <c r="B107" s="259" t="s">
        <v>257</v>
      </c>
      <c r="C107" s="260" t="s">
        <v>258</v>
      </c>
      <c r="D107" s="261" t="s">
        <v>177</v>
      </c>
      <c r="E107" s="262">
        <v>9.797</v>
      </c>
      <c r="F107" s="263">
        <v>0</v>
      </c>
      <c r="G107" s="264">
        <f>E107*F107</f>
        <v>0</v>
      </c>
      <c r="H107" s="265">
        <v>0</v>
      </c>
      <c r="I107" s="266">
        <f>E107*H107</f>
        <v>0</v>
      </c>
      <c r="J107" s="265">
        <v>0</v>
      </c>
      <c r="K107" s="266">
        <f>E107*J107</f>
        <v>0</v>
      </c>
      <c r="O107" s="257">
        <v>2</v>
      </c>
      <c r="AA107" s="230">
        <v>1</v>
      </c>
      <c r="AB107" s="230">
        <v>3</v>
      </c>
      <c r="AC107" s="230">
        <v>3</v>
      </c>
      <c r="AZ107" s="230">
        <v>4</v>
      </c>
      <c r="BA107" s="230">
        <f>IF(AZ107=1,G107,0)</f>
        <v>0</v>
      </c>
      <c r="BB107" s="230">
        <f>IF(AZ107=2,G107,0)</f>
        <v>0</v>
      </c>
      <c r="BC107" s="230">
        <f>IF(AZ107=3,G107,0)</f>
        <v>0</v>
      </c>
      <c r="BD107" s="230">
        <f>IF(AZ107=4,G107,0)</f>
        <v>0</v>
      </c>
      <c r="BE107" s="230">
        <f>IF(AZ107=5,G107,0)</f>
        <v>0</v>
      </c>
      <c r="CA107" s="257">
        <v>1</v>
      </c>
      <c r="CB107" s="257">
        <v>3</v>
      </c>
    </row>
    <row r="108" spans="1:57" ht="12.75">
      <c r="A108" s="276"/>
      <c r="B108" s="277" t="s">
        <v>100</v>
      </c>
      <c r="C108" s="278" t="s">
        <v>248</v>
      </c>
      <c r="D108" s="279"/>
      <c r="E108" s="280"/>
      <c r="F108" s="281"/>
      <c r="G108" s="282">
        <f>SUM(G102:G107)</f>
        <v>0</v>
      </c>
      <c r="H108" s="283"/>
      <c r="I108" s="284">
        <f>SUM(I102:I107)</f>
        <v>0</v>
      </c>
      <c r="J108" s="283"/>
      <c r="K108" s="284">
        <f>SUM(K102:K107)</f>
        <v>0</v>
      </c>
      <c r="O108" s="257">
        <v>4</v>
      </c>
      <c r="BA108" s="285">
        <f>SUM(BA102:BA107)</f>
        <v>0</v>
      </c>
      <c r="BB108" s="285">
        <f>SUM(BB102:BB107)</f>
        <v>0</v>
      </c>
      <c r="BC108" s="285">
        <f>SUM(BC102:BC107)</f>
        <v>0</v>
      </c>
      <c r="BD108" s="285">
        <f>SUM(BD102:BD107)</f>
        <v>0</v>
      </c>
      <c r="BE108" s="285">
        <f>SUM(BE102:BE107)</f>
        <v>0</v>
      </c>
    </row>
    <row r="109" ht="12.75">
      <c r="E109" s="230"/>
    </row>
    <row r="110" ht="12.75">
      <c r="E110" s="230"/>
    </row>
    <row r="111" ht="12.75">
      <c r="E111" s="230"/>
    </row>
    <row r="112" ht="12.75">
      <c r="E112" s="230"/>
    </row>
    <row r="113" ht="12.75">
      <c r="E113" s="230"/>
    </row>
    <row r="114" ht="12.75">
      <c r="E114" s="230"/>
    </row>
    <row r="115" ht="12.75">
      <c r="E115" s="230"/>
    </row>
    <row r="116" ht="12.75">
      <c r="E116" s="230"/>
    </row>
    <row r="117" ht="12.75">
      <c r="E117" s="230"/>
    </row>
    <row r="118" ht="12.75">
      <c r="E118" s="230"/>
    </row>
    <row r="119" ht="12.75">
      <c r="E119" s="230"/>
    </row>
    <row r="120" ht="12.75">
      <c r="E120" s="230"/>
    </row>
    <row r="121" ht="12.75">
      <c r="E121" s="230"/>
    </row>
    <row r="122" ht="12.75">
      <c r="E122" s="230"/>
    </row>
    <row r="123" ht="12.75">
      <c r="E123" s="230"/>
    </row>
    <row r="124" ht="12.75">
      <c r="E124" s="230"/>
    </row>
    <row r="125" ht="12.75">
      <c r="E125" s="230"/>
    </row>
    <row r="126" ht="12.75">
      <c r="E126" s="230"/>
    </row>
    <row r="127" ht="12.75">
      <c r="E127" s="230"/>
    </row>
    <row r="128" ht="12.75">
      <c r="E128" s="230"/>
    </row>
    <row r="129" ht="12.75">
      <c r="E129" s="230"/>
    </row>
    <row r="130" ht="12.75">
      <c r="E130" s="230"/>
    </row>
    <row r="131" ht="12.75">
      <c r="E131" s="230"/>
    </row>
    <row r="132" spans="1:7" ht="12.75">
      <c r="A132" s="275"/>
      <c r="B132" s="275"/>
      <c r="C132" s="275"/>
      <c r="D132" s="275"/>
      <c r="E132" s="275"/>
      <c r="F132" s="275"/>
      <c r="G132" s="275"/>
    </row>
    <row r="133" spans="1:7" ht="12.75">
      <c r="A133" s="275"/>
      <c r="B133" s="275"/>
      <c r="C133" s="275"/>
      <c r="D133" s="275"/>
      <c r="E133" s="275"/>
      <c r="F133" s="275"/>
      <c r="G133" s="275"/>
    </row>
    <row r="134" spans="1:7" ht="12.75">
      <c r="A134" s="275"/>
      <c r="B134" s="275"/>
      <c r="C134" s="275"/>
      <c r="D134" s="275"/>
      <c r="E134" s="275"/>
      <c r="F134" s="275"/>
      <c r="G134" s="275"/>
    </row>
    <row r="135" spans="1:7" ht="12.75">
      <c r="A135" s="275"/>
      <c r="B135" s="275"/>
      <c r="C135" s="275"/>
      <c r="D135" s="275"/>
      <c r="E135" s="275"/>
      <c r="F135" s="275"/>
      <c r="G135" s="275"/>
    </row>
    <row r="136" ht="12.75">
      <c r="E136" s="230"/>
    </row>
    <row r="137" ht="12.75">
      <c r="E137" s="230"/>
    </row>
    <row r="138" ht="12.75">
      <c r="E138" s="230"/>
    </row>
    <row r="139" ht="12.75">
      <c r="E139" s="230"/>
    </row>
    <row r="140" ht="12.75">
      <c r="E140" s="230"/>
    </row>
    <row r="141" ht="12.75">
      <c r="E141" s="230"/>
    </row>
    <row r="142" ht="12.75">
      <c r="E142" s="230"/>
    </row>
    <row r="143" ht="12.75">
      <c r="E143" s="230"/>
    </row>
    <row r="144" ht="12.75">
      <c r="E144" s="230"/>
    </row>
    <row r="145" ht="12.75">
      <c r="E145" s="230"/>
    </row>
    <row r="146" ht="12.75">
      <c r="E146" s="230"/>
    </row>
    <row r="147" ht="12.75">
      <c r="E147" s="230"/>
    </row>
    <row r="148" ht="12.75">
      <c r="E148" s="230"/>
    </row>
    <row r="149" ht="12.75">
      <c r="E149" s="230"/>
    </row>
    <row r="150" ht="12.75">
      <c r="E150" s="230"/>
    </row>
    <row r="151" ht="12.75">
      <c r="E151" s="230"/>
    </row>
    <row r="152" ht="12.75">
      <c r="E152" s="230"/>
    </row>
    <row r="153" ht="12.75">
      <c r="E153" s="230"/>
    </row>
    <row r="154" ht="12.75">
      <c r="E154" s="230"/>
    </row>
    <row r="155" ht="12.75">
      <c r="E155" s="230"/>
    </row>
    <row r="156" ht="12.75">
      <c r="E156" s="230"/>
    </row>
    <row r="157" ht="12.75">
      <c r="E157" s="230"/>
    </row>
    <row r="158" ht="12.75">
      <c r="E158" s="230"/>
    </row>
    <row r="159" ht="12.75">
      <c r="E159" s="230"/>
    </row>
    <row r="160" ht="12.75">
      <c r="E160" s="230"/>
    </row>
    <row r="161" ht="12.75">
      <c r="E161" s="230"/>
    </row>
    <row r="162" ht="12.75">
      <c r="E162" s="230"/>
    </row>
    <row r="163" ht="12.75">
      <c r="E163" s="230"/>
    </row>
    <row r="164" ht="12.75">
      <c r="E164" s="230"/>
    </row>
    <row r="165" ht="12.75">
      <c r="E165" s="230"/>
    </row>
    <row r="166" ht="12.75">
      <c r="E166" s="230"/>
    </row>
    <row r="167" spans="1:2" ht="12.75">
      <c r="A167" s="286"/>
      <c r="B167" s="286"/>
    </row>
    <row r="168" spans="1:7" ht="12.75">
      <c r="A168" s="275"/>
      <c r="B168" s="275"/>
      <c r="C168" s="287"/>
      <c r="D168" s="287"/>
      <c r="E168" s="288"/>
      <c r="F168" s="287"/>
      <c r="G168" s="289"/>
    </row>
    <row r="169" spans="1:7" ht="12.75">
      <c r="A169" s="290"/>
      <c r="B169" s="290"/>
      <c r="C169" s="275"/>
      <c r="D169" s="275"/>
      <c r="E169" s="291"/>
      <c r="F169" s="275"/>
      <c r="G169" s="275"/>
    </row>
    <row r="170" spans="1:7" ht="12.75">
      <c r="A170" s="275"/>
      <c r="B170" s="275"/>
      <c r="C170" s="275"/>
      <c r="D170" s="275"/>
      <c r="E170" s="291"/>
      <c r="F170" s="275"/>
      <c r="G170" s="275"/>
    </row>
    <row r="171" spans="1:7" ht="12.75">
      <c r="A171" s="275"/>
      <c r="B171" s="275"/>
      <c r="C171" s="275"/>
      <c r="D171" s="275"/>
      <c r="E171" s="291"/>
      <c r="F171" s="275"/>
      <c r="G171" s="275"/>
    </row>
    <row r="172" spans="1:7" ht="12.75">
      <c r="A172" s="275"/>
      <c r="B172" s="275"/>
      <c r="C172" s="275"/>
      <c r="D172" s="275"/>
      <c r="E172" s="291"/>
      <c r="F172" s="275"/>
      <c r="G172" s="275"/>
    </row>
    <row r="173" spans="1:7" ht="12.75">
      <c r="A173" s="275"/>
      <c r="B173" s="275"/>
      <c r="C173" s="275"/>
      <c r="D173" s="275"/>
      <c r="E173" s="291"/>
      <c r="F173" s="275"/>
      <c r="G173" s="275"/>
    </row>
    <row r="174" spans="1:7" ht="12.75">
      <c r="A174" s="275"/>
      <c r="B174" s="275"/>
      <c r="C174" s="275"/>
      <c r="D174" s="275"/>
      <c r="E174" s="291"/>
      <c r="F174" s="275"/>
      <c r="G174" s="275"/>
    </row>
    <row r="175" spans="1:7" ht="12.75">
      <c r="A175" s="275"/>
      <c r="B175" s="275"/>
      <c r="C175" s="275"/>
      <c r="D175" s="275"/>
      <c r="E175" s="291"/>
      <c r="F175" s="275"/>
      <c r="G175" s="275"/>
    </row>
    <row r="176" spans="1:7" ht="12.75">
      <c r="A176" s="275"/>
      <c r="B176" s="275"/>
      <c r="C176" s="275"/>
      <c r="D176" s="275"/>
      <c r="E176" s="291"/>
      <c r="F176" s="275"/>
      <c r="G176" s="275"/>
    </row>
    <row r="177" spans="1:7" ht="12.75">
      <c r="A177" s="275"/>
      <c r="B177" s="275"/>
      <c r="C177" s="275"/>
      <c r="D177" s="275"/>
      <c r="E177" s="291"/>
      <c r="F177" s="275"/>
      <c r="G177" s="275"/>
    </row>
    <row r="178" spans="1:7" ht="12.75">
      <c r="A178" s="275"/>
      <c r="B178" s="275"/>
      <c r="C178" s="275"/>
      <c r="D178" s="275"/>
      <c r="E178" s="291"/>
      <c r="F178" s="275"/>
      <c r="G178" s="275"/>
    </row>
    <row r="179" spans="1:7" ht="12.75">
      <c r="A179" s="275"/>
      <c r="B179" s="275"/>
      <c r="C179" s="275"/>
      <c r="D179" s="275"/>
      <c r="E179" s="291"/>
      <c r="F179" s="275"/>
      <c r="G179" s="275"/>
    </row>
    <row r="180" spans="1:7" ht="12.75">
      <c r="A180" s="275"/>
      <c r="B180" s="275"/>
      <c r="C180" s="275"/>
      <c r="D180" s="275"/>
      <c r="E180" s="291"/>
      <c r="F180" s="275"/>
      <c r="G180" s="275"/>
    </row>
    <row r="181" spans="1:7" ht="12.75">
      <c r="A181" s="275"/>
      <c r="B181" s="275"/>
      <c r="C181" s="275"/>
      <c r="D181" s="275"/>
      <c r="E181" s="291"/>
      <c r="F181" s="275"/>
      <c r="G181" s="275"/>
    </row>
  </sheetData>
  <sheetProtection/>
  <mergeCells count="53">
    <mergeCell ref="C9:D9"/>
    <mergeCell ref="C10:D10"/>
    <mergeCell ref="C12:D12"/>
    <mergeCell ref="C13:D13"/>
    <mergeCell ref="A1:G1"/>
    <mergeCell ref="A3:B3"/>
    <mergeCell ref="A4:B4"/>
    <mergeCell ref="E4:G4"/>
    <mergeCell ref="C14:D14"/>
    <mergeCell ref="C16:D16"/>
    <mergeCell ref="C18:D18"/>
    <mergeCell ref="C19:D19"/>
    <mergeCell ref="C21:D21"/>
    <mergeCell ref="C23:D23"/>
    <mergeCell ref="C24:D24"/>
    <mergeCell ref="C26:D26"/>
    <mergeCell ref="C30:D30"/>
    <mergeCell ref="C31:D31"/>
    <mergeCell ref="C32:D32"/>
    <mergeCell ref="C33:D33"/>
    <mergeCell ref="C43:D43"/>
    <mergeCell ref="C44:D44"/>
    <mergeCell ref="C46:D46"/>
    <mergeCell ref="C47:D47"/>
    <mergeCell ref="C35:D35"/>
    <mergeCell ref="C36:D36"/>
    <mergeCell ref="C41:D41"/>
    <mergeCell ref="C42:D42"/>
    <mergeCell ref="C48:D48"/>
    <mergeCell ref="C50:D50"/>
    <mergeCell ref="C51:D51"/>
    <mergeCell ref="C52:D52"/>
    <mergeCell ref="C64:D64"/>
    <mergeCell ref="C65:D65"/>
    <mergeCell ref="C67:D67"/>
    <mergeCell ref="C68:D68"/>
    <mergeCell ref="C55:D55"/>
    <mergeCell ref="C56:D56"/>
    <mergeCell ref="C60:D60"/>
    <mergeCell ref="C63:D63"/>
    <mergeCell ref="C69:D69"/>
    <mergeCell ref="C72:D72"/>
    <mergeCell ref="C73:D73"/>
    <mergeCell ref="C75:D75"/>
    <mergeCell ref="C91:D91"/>
    <mergeCell ref="C92:D92"/>
    <mergeCell ref="C94:D94"/>
    <mergeCell ref="C78:D78"/>
    <mergeCell ref="C79:D79"/>
    <mergeCell ref="C83:D83"/>
    <mergeCell ref="C84:D84"/>
    <mergeCell ref="C86:D86"/>
    <mergeCell ref="C87:D8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1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1" t="s">
        <v>101</v>
      </c>
      <c r="B1" s="92"/>
      <c r="C1" s="92"/>
      <c r="D1" s="92"/>
      <c r="E1" s="92"/>
      <c r="F1" s="92"/>
      <c r="G1" s="92"/>
    </row>
    <row r="2" spans="1:7" ht="12.75" customHeight="1">
      <c r="A2" s="93" t="s">
        <v>32</v>
      </c>
      <c r="B2" s="94"/>
      <c r="C2" s="95" t="s">
        <v>98</v>
      </c>
      <c r="D2" s="95" t="s">
        <v>261</v>
      </c>
      <c r="E2" s="96"/>
      <c r="F2" s="97" t="s">
        <v>33</v>
      </c>
      <c r="G2" s="98"/>
    </row>
    <row r="3" spans="1:7" ht="3" customHeight="1" hidden="1">
      <c r="A3" s="99"/>
      <c r="B3" s="100"/>
      <c r="C3" s="101"/>
      <c r="D3" s="101"/>
      <c r="E3" s="102"/>
      <c r="F3" s="103"/>
      <c r="G3" s="104"/>
    </row>
    <row r="4" spans="1:7" ht="12" customHeight="1">
      <c r="A4" s="105" t="s">
        <v>34</v>
      </c>
      <c r="B4" s="100"/>
      <c r="C4" s="101"/>
      <c r="D4" s="101"/>
      <c r="E4" s="102"/>
      <c r="F4" s="103" t="s">
        <v>35</v>
      </c>
      <c r="G4" s="106"/>
    </row>
    <row r="5" spans="1:7" ht="12.75" customHeight="1">
      <c r="A5" s="107" t="s">
        <v>260</v>
      </c>
      <c r="B5" s="108"/>
      <c r="C5" s="109" t="s">
        <v>261</v>
      </c>
      <c r="D5" s="110"/>
      <c r="E5" s="108"/>
      <c r="F5" s="103" t="s">
        <v>36</v>
      </c>
      <c r="G5" s="104"/>
    </row>
    <row r="6" spans="1:15" ht="12.75" customHeight="1">
      <c r="A6" s="105" t="s">
        <v>37</v>
      </c>
      <c r="B6" s="100"/>
      <c r="C6" s="101"/>
      <c r="D6" s="101"/>
      <c r="E6" s="102"/>
      <c r="F6" s="111" t="s">
        <v>38</v>
      </c>
      <c r="G6" s="112"/>
      <c r="O6" s="113"/>
    </row>
    <row r="7" spans="1:7" ht="12.75" customHeight="1">
      <c r="A7" s="114" t="s">
        <v>103</v>
      </c>
      <c r="B7" s="115"/>
      <c r="C7" s="116" t="s">
        <v>104</v>
      </c>
      <c r="D7" s="117"/>
      <c r="E7" s="117"/>
      <c r="F7" s="118" t="s">
        <v>39</v>
      </c>
      <c r="G7" s="112">
        <f>IF(G6=0,,ROUND((F30+F32)/G6,1))</f>
        <v>0</v>
      </c>
    </row>
    <row r="8" spans="1:9" ht="12.75">
      <c r="A8" s="119" t="s">
        <v>40</v>
      </c>
      <c r="B8" s="103"/>
      <c r="C8" s="310"/>
      <c r="D8" s="310"/>
      <c r="E8" s="311"/>
      <c r="F8" s="120" t="s">
        <v>41</v>
      </c>
      <c r="G8" s="121"/>
      <c r="H8" s="122"/>
      <c r="I8" s="123"/>
    </row>
    <row r="9" spans="1:8" ht="12.75">
      <c r="A9" s="119" t="s">
        <v>42</v>
      </c>
      <c r="B9" s="103"/>
      <c r="C9" s="310"/>
      <c r="D9" s="310"/>
      <c r="E9" s="311"/>
      <c r="F9" s="103"/>
      <c r="G9" s="124"/>
      <c r="H9" s="125"/>
    </row>
    <row r="10" spans="1:8" ht="12.75">
      <c r="A10" s="119" t="s">
        <v>43</v>
      </c>
      <c r="B10" s="103"/>
      <c r="C10" s="310"/>
      <c r="D10" s="310"/>
      <c r="E10" s="310"/>
      <c r="F10" s="126"/>
      <c r="G10" s="127"/>
      <c r="H10" s="128"/>
    </row>
    <row r="11" spans="1:57" ht="13.5" customHeight="1">
      <c r="A11" s="119" t="s">
        <v>44</v>
      </c>
      <c r="B11" s="103"/>
      <c r="C11" s="310"/>
      <c r="D11" s="310"/>
      <c r="E11" s="310"/>
      <c r="F11" s="129" t="s">
        <v>45</v>
      </c>
      <c r="G11" s="130"/>
      <c r="H11" s="125"/>
      <c r="BA11" s="131"/>
      <c r="BB11" s="131"/>
      <c r="BC11" s="131"/>
      <c r="BD11" s="131"/>
      <c r="BE11" s="131"/>
    </row>
    <row r="12" spans="1:8" ht="12.75" customHeight="1">
      <c r="A12" s="132" t="s">
        <v>46</v>
      </c>
      <c r="B12" s="100"/>
      <c r="C12" s="312"/>
      <c r="D12" s="312"/>
      <c r="E12" s="312"/>
      <c r="F12" s="133" t="s">
        <v>47</v>
      </c>
      <c r="G12" s="134"/>
      <c r="H12" s="125"/>
    </row>
    <row r="13" spans="1:8" ht="28.5" customHeight="1" thickBot="1">
      <c r="A13" s="135" t="s">
        <v>48</v>
      </c>
      <c r="B13" s="136"/>
      <c r="C13" s="136"/>
      <c r="D13" s="136"/>
      <c r="E13" s="137"/>
      <c r="F13" s="137"/>
      <c r="G13" s="138"/>
      <c r="H13" s="125"/>
    </row>
    <row r="14" spans="1:7" ht="17.25" customHeight="1" thickBot="1">
      <c r="A14" s="139" t="s">
        <v>49</v>
      </c>
      <c r="B14" s="140"/>
      <c r="C14" s="141"/>
      <c r="D14" s="142" t="s">
        <v>50</v>
      </c>
      <c r="E14" s="143"/>
      <c r="F14" s="143"/>
      <c r="G14" s="141"/>
    </row>
    <row r="15" spans="1:7" ht="15.75" customHeight="1">
      <c r="A15" s="144"/>
      <c r="B15" s="145" t="s">
        <v>51</v>
      </c>
      <c r="C15" s="146">
        <f>'1.3 1 Rek'!E8</f>
        <v>0</v>
      </c>
      <c r="D15" s="147">
        <f>'1.3 1 Rek'!A16</f>
        <v>0</v>
      </c>
      <c r="E15" s="148"/>
      <c r="F15" s="149"/>
      <c r="G15" s="146">
        <f>'1.3 1 Rek'!I16</f>
        <v>0</v>
      </c>
    </row>
    <row r="16" spans="1:7" ht="15.75" customHeight="1">
      <c r="A16" s="144" t="s">
        <v>52</v>
      </c>
      <c r="B16" s="145" t="s">
        <v>53</v>
      </c>
      <c r="C16" s="146">
        <f>'1.3 1 Rek'!F8</f>
        <v>0</v>
      </c>
      <c r="D16" s="99"/>
      <c r="E16" s="150"/>
      <c r="F16" s="151"/>
      <c r="G16" s="146"/>
    </row>
    <row r="17" spans="1:7" ht="15.75" customHeight="1">
      <c r="A17" s="144" t="s">
        <v>54</v>
      </c>
      <c r="B17" s="145" t="s">
        <v>55</v>
      </c>
      <c r="C17" s="146">
        <f>'1.3 1 Rek'!H8</f>
        <v>0</v>
      </c>
      <c r="D17" s="99"/>
      <c r="E17" s="150"/>
      <c r="F17" s="151"/>
      <c r="G17" s="146"/>
    </row>
    <row r="18" spans="1:7" ht="15.75" customHeight="1">
      <c r="A18" s="152" t="s">
        <v>56</v>
      </c>
      <c r="B18" s="153" t="s">
        <v>57</v>
      </c>
      <c r="C18" s="146">
        <f>'1.3 1 Rek'!G8</f>
        <v>0</v>
      </c>
      <c r="D18" s="99"/>
      <c r="E18" s="150"/>
      <c r="F18" s="151"/>
      <c r="G18" s="146"/>
    </row>
    <row r="19" spans="1:7" ht="15.75" customHeight="1">
      <c r="A19" s="154" t="s">
        <v>58</v>
      </c>
      <c r="B19" s="145"/>
      <c r="C19" s="146">
        <f>SUM(C15:C18)</f>
        <v>0</v>
      </c>
      <c r="D19" s="99"/>
      <c r="E19" s="150"/>
      <c r="F19" s="151"/>
      <c r="G19" s="146"/>
    </row>
    <row r="20" spans="1:7" ht="15.75" customHeight="1">
      <c r="A20" s="154"/>
      <c r="B20" s="145"/>
      <c r="C20" s="146"/>
      <c r="D20" s="99"/>
      <c r="E20" s="150"/>
      <c r="F20" s="151"/>
      <c r="G20" s="146"/>
    </row>
    <row r="21" spans="1:7" ht="15.75" customHeight="1">
      <c r="A21" s="154" t="s">
        <v>29</v>
      </c>
      <c r="B21" s="145"/>
      <c r="C21" s="146">
        <f>'1.3 1 Rek'!I8</f>
        <v>0</v>
      </c>
      <c r="D21" s="99"/>
      <c r="E21" s="150"/>
      <c r="F21" s="151"/>
      <c r="G21" s="146"/>
    </row>
    <row r="22" spans="1:7" ht="15.75" customHeight="1">
      <c r="A22" s="155" t="s">
        <v>59</v>
      </c>
      <c r="B22" s="125"/>
      <c r="C22" s="146">
        <f>C19+C21</f>
        <v>0</v>
      </c>
      <c r="D22" s="99" t="s">
        <v>60</v>
      </c>
      <c r="E22" s="150"/>
      <c r="F22" s="151"/>
      <c r="G22" s="146">
        <f>G23-SUM(G15:G21)</f>
        <v>0</v>
      </c>
    </row>
    <row r="23" spans="1:7" ht="15.75" customHeight="1" thickBot="1">
      <c r="A23" s="313" t="s">
        <v>61</v>
      </c>
      <c r="B23" s="314"/>
      <c r="C23" s="156">
        <f>C22+G23</f>
        <v>0</v>
      </c>
      <c r="D23" s="157" t="s">
        <v>62</v>
      </c>
      <c r="E23" s="158"/>
      <c r="F23" s="159"/>
      <c r="G23" s="146">
        <f>'1.3 1 Rek'!H14</f>
        <v>0</v>
      </c>
    </row>
    <row r="24" spans="1:7" ht="12.75">
      <c r="A24" s="160" t="s">
        <v>63</v>
      </c>
      <c r="B24" s="161"/>
      <c r="C24" s="162"/>
      <c r="D24" s="161" t="s">
        <v>64</v>
      </c>
      <c r="E24" s="161"/>
      <c r="F24" s="163" t="s">
        <v>65</v>
      </c>
      <c r="G24" s="164"/>
    </row>
    <row r="25" spans="1:7" ht="12.75">
      <c r="A25" s="155" t="s">
        <v>66</v>
      </c>
      <c r="B25" s="125"/>
      <c r="C25" s="165"/>
      <c r="D25" s="125" t="s">
        <v>66</v>
      </c>
      <c r="F25" s="166" t="s">
        <v>66</v>
      </c>
      <c r="G25" s="167"/>
    </row>
    <row r="26" spans="1:7" ht="37.5" customHeight="1">
      <c r="A26" s="155" t="s">
        <v>67</v>
      </c>
      <c r="B26" s="168"/>
      <c r="C26" s="165"/>
      <c r="D26" s="125" t="s">
        <v>67</v>
      </c>
      <c r="F26" s="166" t="s">
        <v>67</v>
      </c>
      <c r="G26" s="167"/>
    </row>
    <row r="27" spans="1:7" ht="12.75">
      <c r="A27" s="155"/>
      <c r="B27" s="169"/>
      <c r="C27" s="165"/>
      <c r="D27" s="125"/>
      <c r="F27" s="166"/>
      <c r="G27" s="167"/>
    </row>
    <row r="28" spans="1:7" ht="12.75">
      <c r="A28" s="155" t="s">
        <v>68</v>
      </c>
      <c r="B28" s="125"/>
      <c r="C28" s="165"/>
      <c r="D28" s="166" t="s">
        <v>69</v>
      </c>
      <c r="E28" s="165"/>
      <c r="F28" s="170" t="s">
        <v>69</v>
      </c>
      <c r="G28" s="167"/>
    </row>
    <row r="29" spans="1:7" ht="69" customHeight="1">
      <c r="A29" s="155"/>
      <c r="B29" s="125"/>
      <c r="C29" s="171"/>
      <c r="D29" s="172"/>
      <c r="E29" s="171"/>
      <c r="F29" s="125"/>
      <c r="G29" s="167"/>
    </row>
    <row r="30" spans="1:7" ht="12.75">
      <c r="A30" s="173" t="s">
        <v>11</v>
      </c>
      <c r="B30" s="174"/>
      <c r="C30" s="175">
        <v>21</v>
      </c>
      <c r="D30" s="174" t="s">
        <v>70</v>
      </c>
      <c r="E30" s="176"/>
      <c r="F30" s="308">
        <f>C23-F32</f>
        <v>0</v>
      </c>
      <c r="G30" s="309"/>
    </row>
    <row r="31" spans="1:7" ht="12.75">
      <c r="A31" s="173" t="s">
        <v>71</v>
      </c>
      <c r="B31" s="174"/>
      <c r="C31" s="175">
        <f>C30</f>
        <v>21</v>
      </c>
      <c r="D31" s="174" t="s">
        <v>72</v>
      </c>
      <c r="E31" s="176"/>
      <c r="F31" s="308">
        <f>ROUND(PRODUCT(F30,C31/100),0)</f>
        <v>0</v>
      </c>
      <c r="G31" s="309"/>
    </row>
    <row r="32" spans="1:7" ht="12.75">
      <c r="A32" s="173" t="s">
        <v>11</v>
      </c>
      <c r="B32" s="174"/>
      <c r="C32" s="175">
        <v>0</v>
      </c>
      <c r="D32" s="174" t="s">
        <v>72</v>
      </c>
      <c r="E32" s="176"/>
      <c r="F32" s="308">
        <v>0</v>
      </c>
      <c r="G32" s="309"/>
    </row>
    <row r="33" spans="1:7" ht="12.75">
      <c r="A33" s="173" t="s">
        <v>71</v>
      </c>
      <c r="B33" s="177"/>
      <c r="C33" s="178">
        <f>C32</f>
        <v>0</v>
      </c>
      <c r="D33" s="174" t="s">
        <v>72</v>
      </c>
      <c r="E33" s="151"/>
      <c r="F33" s="308">
        <f>ROUND(PRODUCT(F32,C33/100),0)</f>
        <v>0</v>
      </c>
      <c r="G33" s="309"/>
    </row>
    <row r="34" spans="1:7" s="182" customFormat="1" ht="19.5" customHeight="1" thickBot="1">
      <c r="A34" s="179" t="s">
        <v>73</v>
      </c>
      <c r="B34" s="180"/>
      <c r="C34" s="180"/>
      <c r="D34" s="180"/>
      <c r="E34" s="181"/>
      <c r="F34" s="304">
        <f>ROUND(SUM(F30:F33),0)</f>
        <v>0</v>
      </c>
      <c r="G34" s="305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6"/>
      <c r="C37" s="306"/>
      <c r="D37" s="306"/>
      <c r="E37" s="306"/>
      <c r="F37" s="306"/>
      <c r="G37" s="306"/>
      <c r="H37" s="1" t="s">
        <v>1</v>
      </c>
    </row>
    <row r="38" spans="1:8" ht="12.75" customHeight="1">
      <c r="A38" s="183"/>
      <c r="B38" s="306"/>
      <c r="C38" s="306"/>
      <c r="D38" s="306"/>
      <c r="E38" s="306"/>
      <c r="F38" s="306"/>
      <c r="G38" s="306"/>
      <c r="H38" s="1" t="s">
        <v>1</v>
      </c>
    </row>
    <row r="39" spans="1:8" ht="12.75">
      <c r="A39" s="183"/>
      <c r="B39" s="306"/>
      <c r="C39" s="306"/>
      <c r="D39" s="306"/>
      <c r="E39" s="306"/>
      <c r="F39" s="306"/>
      <c r="G39" s="306"/>
      <c r="H39" s="1" t="s">
        <v>1</v>
      </c>
    </row>
    <row r="40" spans="1:8" ht="12.75">
      <c r="A40" s="183"/>
      <c r="B40" s="306"/>
      <c r="C40" s="306"/>
      <c r="D40" s="306"/>
      <c r="E40" s="306"/>
      <c r="F40" s="306"/>
      <c r="G40" s="306"/>
      <c r="H40" s="1" t="s">
        <v>1</v>
      </c>
    </row>
    <row r="41" spans="1:8" ht="12.75">
      <c r="A41" s="183"/>
      <c r="B41" s="306"/>
      <c r="C41" s="306"/>
      <c r="D41" s="306"/>
      <c r="E41" s="306"/>
      <c r="F41" s="306"/>
      <c r="G41" s="306"/>
      <c r="H41" s="1" t="s">
        <v>1</v>
      </c>
    </row>
    <row r="42" spans="1:8" ht="12.75">
      <c r="A42" s="183"/>
      <c r="B42" s="306"/>
      <c r="C42" s="306"/>
      <c r="D42" s="306"/>
      <c r="E42" s="306"/>
      <c r="F42" s="306"/>
      <c r="G42" s="306"/>
      <c r="H42" s="1" t="s">
        <v>1</v>
      </c>
    </row>
    <row r="43" spans="1:8" ht="12.75">
      <c r="A43" s="183"/>
      <c r="B43" s="306"/>
      <c r="C43" s="306"/>
      <c r="D43" s="306"/>
      <c r="E43" s="306"/>
      <c r="F43" s="306"/>
      <c r="G43" s="306"/>
      <c r="H43" s="1" t="s">
        <v>1</v>
      </c>
    </row>
    <row r="44" spans="1:8" ht="12.75" customHeight="1">
      <c r="A44" s="183"/>
      <c r="B44" s="306"/>
      <c r="C44" s="306"/>
      <c r="D44" s="306"/>
      <c r="E44" s="306"/>
      <c r="F44" s="306"/>
      <c r="G44" s="306"/>
      <c r="H44" s="1" t="s">
        <v>1</v>
      </c>
    </row>
    <row r="45" spans="1:8" ht="12.75" customHeight="1">
      <c r="A45" s="183"/>
      <c r="B45" s="306"/>
      <c r="C45" s="306"/>
      <c r="D45" s="306"/>
      <c r="E45" s="306"/>
      <c r="F45" s="306"/>
      <c r="G45" s="306"/>
      <c r="H45" s="1" t="s">
        <v>1</v>
      </c>
    </row>
    <row r="46" spans="2:7" ht="12.75">
      <c r="B46" s="307"/>
      <c r="C46" s="307"/>
      <c r="D46" s="307"/>
      <c r="E46" s="307"/>
      <c r="F46" s="307"/>
      <c r="G46" s="307"/>
    </row>
    <row r="47" spans="2:7" ht="12.75">
      <c r="B47" s="307"/>
      <c r="C47" s="307"/>
      <c r="D47" s="307"/>
      <c r="E47" s="307"/>
      <c r="F47" s="307"/>
      <c r="G47" s="307"/>
    </row>
    <row r="48" spans="2:7" ht="12.75">
      <c r="B48" s="307"/>
      <c r="C48" s="307"/>
      <c r="D48" s="307"/>
      <c r="E48" s="307"/>
      <c r="F48" s="307"/>
      <c r="G48" s="307"/>
    </row>
    <row r="49" spans="2:7" ht="12.75">
      <c r="B49" s="307"/>
      <c r="C49" s="307"/>
      <c r="D49" s="307"/>
      <c r="E49" s="307"/>
      <c r="F49" s="307"/>
      <c r="G49" s="307"/>
    </row>
    <row r="50" spans="2:7" ht="12.75">
      <c r="B50" s="307"/>
      <c r="C50" s="307"/>
      <c r="D50" s="307"/>
      <c r="E50" s="307"/>
      <c r="F50" s="307"/>
      <c r="G50" s="307"/>
    </row>
    <row r="51" spans="2:7" ht="12.75">
      <c r="B51" s="307"/>
      <c r="C51" s="307"/>
      <c r="D51" s="307"/>
      <c r="E51" s="307"/>
      <c r="F51" s="307"/>
      <c r="G51" s="307"/>
    </row>
  </sheetData>
  <sheetProtection/>
  <mergeCells count="18">
    <mergeCell ref="C8:E8"/>
    <mergeCell ref="C10:E10"/>
    <mergeCell ref="C12:E12"/>
    <mergeCell ref="A23:B23"/>
    <mergeCell ref="C9:E9"/>
    <mergeCell ref="C11:E11"/>
    <mergeCell ref="F32:G32"/>
    <mergeCell ref="F30:G30"/>
    <mergeCell ref="F31:G31"/>
    <mergeCell ref="F33:G33"/>
    <mergeCell ref="B51:G51"/>
    <mergeCell ref="B46:G46"/>
    <mergeCell ref="B47:G47"/>
    <mergeCell ref="B48:G48"/>
    <mergeCell ref="F34:G34"/>
    <mergeCell ref="B37:G45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4" t="s">
        <v>105</v>
      </c>
      <c r="D1" s="185"/>
      <c r="E1" s="186"/>
      <c r="F1" s="185"/>
      <c r="G1" s="187" t="s">
        <v>75</v>
      </c>
      <c r="H1" s="188" t="s">
        <v>98</v>
      </c>
      <c r="I1" s="189"/>
    </row>
    <row r="2" spans="1:9" ht="13.5" thickBot="1">
      <c r="A2" s="319" t="s">
        <v>76</v>
      </c>
      <c r="B2" s="57"/>
      <c r="C2" s="190" t="s">
        <v>262</v>
      </c>
      <c r="D2" s="191"/>
      <c r="E2" s="192"/>
      <c r="F2" s="191"/>
      <c r="G2" s="58" t="s">
        <v>261</v>
      </c>
      <c r="H2" s="320"/>
      <c r="I2" s="321"/>
    </row>
    <row r="3" ht="13.5" thickTop="1">
      <c r="F3" s="125"/>
    </row>
    <row r="4" spans="1:9" ht="19.5" customHeight="1">
      <c r="A4" s="193" t="s">
        <v>77</v>
      </c>
      <c r="B4" s="194"/>
      <c r="C4" s="194"/>
      <c r="D4" s="194"/>
      <c r="E4" s="195"/>
      <c r="F4" s="194"/>
      <c r="G4" s="194"/>
      <c r="H4" s="194"/>
      <c r="I4" s="194"/>
    </row>
    <row r="5" ht="13.5" thickBot="1"/>
    <row r="6" spans="1:9" s="125" customFormat="1" ht="13.5" thickBot="1">
      <c r="A6" s="196"/>
      <c r="B6" s="197" t="s">
        <v>78</v>
      </c>
      <c r="C6" s="197"/>
      <c r="D6" s="198"/>
      <c r="E6" s="199" t="s">
        <v>25</v>
      </c>
      <c r="F6" s="200" t="s">
        <v>26</v>
      </c>
      <c r="G6" s="200" t="s">
        <v>27</v>
      </c>
      <c r="H6" s="200" t="s">
        <v>28</v>
      </c>
      <c r="I6" s="201" t="s">
        <v>29</v>
      </c>
    </row>
    <row r="7" spans="1:9" s="125" customFormat="1" ht="13.5" thickBot="1">
      <c r="A7" s="292" t="str">
        <f>'1.3 1 Pol'!B7</f>
        <v>0</v>
      </c>
      <c r="B7" s="64" t="str">
        <f>'1.3 1 Pol'!C7</f>
        <v>Všeobecné konstrukce a práce</v>
      </c>
      <c r="D7" s="202"/>
      <c r="E7" s="293">
        <f>'1.3 1 Pol'!BA15</f>
        <v>0</v>
      </c>
      <c r="F7" s="294">
        <f>'1.3 1 Pol'!BB15</f>
        <v>0</v>
      </c>
      <c r="G7" s="294">
        <f>'1.3 1 Pol'!BC15</f>
        <v>0</v>
      </c>
      <c r="H7" s="294">
        <f>'1.3 1 Pol'!BD15</f>
        <v>0</v>
      </c>
      <c r="I7" s="295">
        <f>'1.3 1 Pol'!BE15</f>
        <v>0</v>
      </c>
    </row>
    <row r="8" spans="1:9" s="14" customFormat="1" ht="13.5" thickBot="1">
      <c r="A8" s="203"/>
      <c r="B8" s="204" t="s">
        <v>79</v>
      </c>
      <c r="C8" s="204"/>
      <c r="D8" s="205"/>
      <c r="E8" s="206">
        <f>SUM(E7:E7)</f>
        <v>0</v>
      </c>
      <c r="F8" s="207">
        <f>SUM(F7:F7)</f>
        <v>0</v>
      </c>
      <c r="G8" s="207">
        <f>SUM(G7:G7)</f>
        <v>0</v>
      </c>
      <c r="H8" s="207">
        <f>SUM(H7:H7)</f>
        <v>0</v>
      </c>
      <c r="I8" s="208">
        <f>SUM(I7:I7)</f>
        <v>0</v>
      </c>
    </row>
    <row r="9" spans="1:9" ht="12.75">
      <c r="A9" s="125"/>
      <c r="B9" s="125"/>
      <c r="C9" s="125"/>
      <c r="D9" s="125"/>
      <c r="E9" s="125"/>
      <c r="F9" s="125"/>
      <c r="G9" s="125"/>
      <c r="H9" s="125"/>
      <c r="I9" s="125"/>
    </row>
    <row r="10" spans="1:57" ht="19.5" customHeight="1">
      <c r="A10" s="194" t="s">
        <v>80</v>
      </c>
      <c r="B10" s="194"/>
      <c r="C10" s="194"/>
      <c r="D10" s="194"/>
      <c r="E10" s="194"/>
      <c r="F10" s="194"/>
      <c r="G10" s="209"/>
      <c r="H10" s="194"/>
      <c r="I10" s="194"/>
      <c r="BA10" s="131"/>
      <c r="BB10" s="131"/>
      <c r="BC10" s="131"/>
      <c r="BD10" s="131"/>
      <c r="BE10" s="131"/>
    </row>
    <row r="11" ht="13.5" thickBot="1"/>
    <row r="12" spans="1:9" ht="12.75">
      <c r="A12" s="160" t="s">
        <v>81</v>
      </c>
      <c r="B12" s="161"/>
      <c r="C12" s="161"/>
      <c r="D12" s="210"/>
      <c r="E12" s="211" t="s">
        <v>82</v>
      </c>
      <c r="F12" s="212" t="s">
        <v>12</v>
      </c>
      <c r="G12" s="213" t="s">
        <v>83</v>
      </c>
      <c r="H12" s="214"/>
      <c r="I12" s="215" t="s">
        <v>82</v>
      </c>
    </row>
    <row r="13" spans="1:53" ht="12.75">
      <c r="A13" s="154"/>
      <c r="B13" s="145"/>
      <c r="C13" s="145"/>
      <c r="D13" s="216"/>
      <c r="E13" s="217"/>
      <c r="F13" s="218"/>
      <c r="G13" s="219">
        <f>CHOOSE(BA13+1,E8+F8,E8+F8+H8,E8+F8+G8+H8,E8,F8,H8,G8,H8+G8,0)</f>
        <v>0</v>
      </c>
      <c r="H13" s="220"/>
      <c r="I13" s="221">
        <f>E13+F13*G13/100</f>
        <v>0</v>
      </c>
      <c r="BA13" s="1">
        <v>8</v>
      </c>
    </row>
    <row r="14" spans="1:9" ht="13.5" thickBot="1">
      <c r="A14" s="222"/>
      <c r="B14" s="223" t="s">
        <v>84</v>
      </c>
      <c r="C14" s="224"/>
      <c r="D14" s="225"/>
      <c r="E14" s="226"/>
      <c r="F14" s="227"/>
      <c r="G14" s="227"/>
      <c r="H14" s="315">
        <f>SUM(I13:I13)</f>
        <v>0</v>
      </c>
      <c r="I14" s="316"/>
    </row>
    <row r="16" spans="2:9" ht="12.75">
      <c r="B16" s="14"/>
      <c r="F16" s="228"/>
      <c r="G16" s="229"/>
      <c r="H16" s="229"/>
      <c r="I16" s="46"/>
    </row>
    <row r="17" spans="6:9" ht="12.75">
      <c r="F17" s="228"/>
      <c r="G17" s="229"/>
      <c r="H17" s="229"/>
      <c r="I17" s="46"/>
    </row>
    <row r="18" spans="6:9" ht="12.75">
      <c r="F18" s="228"/>
      <c r="G18" s="229"/>
      <c r="H18" s="229"/>
      <c r="I18" s="46"/>
    </row>
    <row r="19" spans="6:9" ht="12.75">
      <c r="F19" s="228"/>
      <c r="G19" s="229"/>
      <c r="H19" s="229"/>
      <c r="I19" s="46"/>
    </row>
    <row r="20" spans="6:9" ht="12.75">
      <c r="F20" s="228"/>
      <c r="G20" s="229"/>
      <c r="H20" s="229"/>
      <c r="I20" s="46"/>
    </row>
    <row r="21" spans="6:9" ht="12.75">
      <c r="F21" s="228"/>
      <c r="G21" s="229"/>
      <c r="H21" s="229"/>
      <c r="I21" s="46"/>
    </row>
    <row r="22" spans="6:9" ht="12.75">
      <c r="F22" s="228"/>
      <c r="G22" s="229"/>
      <c r="H22" s="229"/>
      <c r="I22" s="46"/>
    </row>
    <row r="23" spans="6:9" ht="12.75">
      <c r="F23" s="228"/>
      <c r="G23" s="229"/>
      <c r="H23" s="229"/>
      <c r="I23" s="46"/>
    </row>
    <row r="24" spans="6:9" ht="12.75">
      <c r="F24" s="228"/>
      <c r="G24" s="229"/>
      <c r="H24" s="229"/>
      <c r="I24" s="46"/>
    </row>
    <row r="25" spans="6:9" ht="12.75">
      <c r="F25" s="228"/>
      <c r="G25" s="229"/>
      <c r="H25" s="229"/>
      <c r="I25" s="46"/>
    </row>
    <row r="26" spans="6:9" ht="12.75">
      <c r="F26" s="228"/>
      <c r="G26" s="229"/>
      <c r="H26" s="229"/>
      <c r="I26" s="46"/>
    </row>
    <row r="27" spans="6:9" ht="12.75">
      <c r="F27" s="228"/>
      <c r="G27" s="229"/>
      <c r="H27" s="229"/>
      <c r="I27" s="46"/>
    </row>
    <row r="28" spans="6:9" ht="12.75">
      <c r="F28" s="228"/>
      <c r="G28" s="229"/>
      <c r="H28" s="229"/>
      <c r="I28" s="46"/>
    </row>
    <row r="29" spans="6:9" ht="12.75">
      <c r="F29" s="228"/>
      <c r="G29" s="229"/>
      <c r="H29" s="229"/>
      <c r="I29" s="46"/>
    </row>
    <row r="30" spans="6:9" ht="12.75">
      <c r="F30" s="228"/>
      <c r="G30" s="229"/>
      <c r="H30" s="229"/>
      <c r="I30" s="46"/>
    </row>
    <row r="31" spans="6:9" ht="12.75">
      <c r="F31" s="228"/>
      <c r="G31" s="229"/>
      <c r="H31" s="229"/>
      <c r="I31" s="46"/>
    </row>
    <row r="32" spans="6:9" ht="12.75">
      <c r="F32" s="228"/>
      <c r="G32" s="229"/>
      <c r="H32" s="229"/>
      <c r="I32" s="46"/>
    </row>
    <row r="33" spans="6:9" ht="12.75">
      <c r="F33" s="228"/>
      <c r="G33" s="229"/>
      <c r="H33" s="229"/>
      <c r="I33" s="46"/>
    </row>
    <row r="34" spans="6:9" ht="12.75">
      <c r="F34" s="228"/>
      <c r="G34" s="229"/>
      <c r="H34" s="229"/>
      <c r="I34" s="46"/>
    </row>
    <row r="35" spans="6:9" ht="12.75">
      <c r="F35" s="228"/>
      <c r="G35" s="229"/>
      <c r="H35" s="229"/>
      <c r="I35" s="46"/>
    </row>
    <row r="36" spans="6:9" ht="12.75">
      <c r="F36" s="228"/>
      <c r="G36" s="229"/>
      <c r="H36" s="229"/>
      <c r="I36" s="46"/>
    </row>
    <row r="37" spans="6:9" ht="12.75">
      <c r="F37" s="228"/>
      <c r="G37" s="229"/>
      <c r="H37" s="229"/>
      <c r="I37" s="46"/>
    </row>
    <row r="38" spans="6:9" ht="12.75">
      <c r="F38" s="228"/>
      <c r="G38" s="229"/>
      <c r="H38" s="229"/>
      <c r="I38" s="46"/>
    </row>
    <row r="39" spans="6:9" ht="12.75">
      <c r="F39" s="228"/>
      <c r="G39" s="229"/>
      <c r="H39" s="229"/>
      <c r="I39" s="46"/>
    </row>
    <row r="40" spans="6:9" ht="12.75">
      <c r="F40" s="228"/>
      <c r="G40" s="229"/>
      <c r="H40" s="229"/>
      <c r="I40" s="46"/>
    </row>
    <row r="41" spans="6:9" ht="12.75">
      <c r="F41" s="228"/>
      <c r="G41" s="229"/>
      <c r="H41" s="229"/>
      <c r="I41" s="46"/>
    </row>
    <row r="42" spans="6:9" ht="12.75">
      <c r="F42" s="228"/>
      <c r="G42" s="229"/>
      <c r="H42" s="229"/>
      <c r="I42" s="46"/>
    </row>
    <row r="43" spans="6:9" ht="12.75">
      <c r="F43" s="228"/>
      <c r="G43" s="229"/>
      <c r="H43" s="229"/>
      <c r="I43" s="46"/>
    </row>
    <row r="44" spans="6:9" ht="12.75">
      <c r="F44" s="228"/>
      <c r="G44" s="229"/>
      <c r="H44" s="229"/>
      <c r="I44" s="46"/>
    </row>
    <row r="45" spans="6:9" ht="12.75">
      <c r="F45" s="228"/>
      <c r="G45" s="229"/>
      <c r="H45" s="229"/>
      <c r="I45" s="46"/>
    </row>
    <row r="46" spans="6:9" ht="12.75">
      <c r="F46" s="228"/>
      <c r="G46" s="229"/>
      <c r="H46" s="229"/>
      <c r="I46" s="46"/>
    </row>
    <row r="47" spans="6:9" ht="12.75">
      <c r="F47" s="228"/>
      <c r="G47" s="229"/>
      <c r="H47" s="229"/>
      <c r="I47" s="46"/>
    </row>
    <row r="48" spans="6:9" ht="12.75">
      <c r="F48" s="228"/>
      <c r="G48" s="229"/>
      <c r="H48" s="229"/>
      <c r="I48" s="46"/>
    </row>
    <row r="49" spans="6:9" ht="12.75">
      <c r="F49" s="228"/>
      <c r="G49" s="229"/>
      <c r="H49" s="229"/>
      <c r="I49" s="46"/>
    </row>
    <row r="50" spans="6:9" ht="12.75">
      <c r="F50" s="228"/>
      <c r="G50" s="229"/>
      <c r="H50" s="229"/>
      <c r="I50" s="46"/>
    </row>
    <row r="51" spans="6:9" ht="12.75">
      <c r="F51" s="228"/>
      <c r="G51" s="229"/>
      <c r="H51" s="229"/>
      <c r="I51" s="46"/>
    </row>
    <row r="52" spans="6:9" ht="12.75">
      <c r="F52" s="228"/>
      <c r="G52" s="229"/>
      <c r="H52" s="229"/>
      <c r="I52" s="46"/>
    </row>
    <row r="53" spans="6:9" ht="12.75">
      <c r="F53" s="228"/>
      <c r="G53" s="229"/>
      <c r="H53" s="229"/>
      <c r="I53" s="46"/>
    </row>
    <row r="54" spans="6:9" ht="12.75">
      <c r="F54" s="228"/>
      <c r="G54" s="229"/>
      <c r="H54" s="229"/>
      <c r="I54" s="46"/>
    </row>
    <row r="55" spans="6:9" ht="12.75">
      <c r="F55" s="228"/>
      <c r="G55" s="229"/>
      <c r="H55" s="229"/>
      <c r="I55" s="46"/>
    </row>
    <row r="56" spans="6:9" ht="12.75">
      <c r="F56" s="228"/>
      <c r="G56" s="229"/>
      <c r="H56" s="229"/>
      <c r="I56" s="46"/>
    </row>
    <row r="57" spans="6:9" ht="12.75">
      <c r="F57" s="228"/>
      <c r="G57" s="229"/>
      <c r="H57" s="229"/>
      <c r="I57" s="46"/>
    </row>
    <row r="58" spans="6:9" ht="12.75">
      <c r="F58" s="228"/>
      <c r="G58" s="229"/>
      <c r="H58" s="229"/>
      <c r="I58" s="46"/>
    </row>
    <row r="59" spans="6:9" ht="12.75">
      <c r="F59" s="228"/>
      <c r="G59" s="229"/>
      <c r="H59" s="229"/>
      <c r="I59" s="46"/>
    </row>
    <row r="60" spans="6:9" ht="12.75">
      <c r="F60" s="228"/>
      <c r="G60" s="229"/>
      <c r="H60" s="229"/>
      <c r="I60" s="46"/>
    </row>
    <row r="61" spans="6:9" ht="12.75">
      <c r="F61" s="228"/>
      <c r="G61" s="229"/>
      <c r="H61" s="229"/>
      <c r="I61" s="46"/>
    </row>
    <row r="62" spans="6:9" ht="12.75">
      <c r="F62" s="228"/>
      <c r="G62" s="229"/>
      <c r="H62" s="229"/>
      <c r="I62" s="46"/>
    </row>
    <row r="63" spans="6:9" ht="12.75">
      <c r="F63" s="228"/>
      <c r="G63" s="229"/>
      <c r="H63" s="229"/>
      <c r="I63" s="46"/>
    </row>
    <row r="64" spans="6:9" ht="12.75">
      <c r="F64" s="228"/>
      <c r="G64" s="229"/>
      <c r="H64" s="229"/>
      <c r="I64" s="46"/>
    </row>
    <row r="65" spans="6:9" ht="12.75">
      <c r="F65" s="228"/>
      <c r="G65" s="229"/>
      <c r="H65" s="229"/>
      <c r="I65" s="46"/>
    </row>
  </sheetData>
  <sheetProtection/>
  <mergeCells count="4">
    <mergeCell ref="H14:I14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88"/>
  <sheetViews>
    <sheetView showGridLines="0" showZeros="0" tabSelected="1" zoomScaleSheetLayoutView="100" workbookViewId="0" topLeftCell="A1">
      <selection activeCell="L12" sqref="L12"/>
    </sheetView>
  </sheetViews>
  <sheetFormatPr defaultColWidth="9.00390625" defaultRowHeight="12.75"/>
  <cols>
    <col min="1" max="1" width="4.375" style="230" customWidth="1"/>
    <col min="2" max="2" width="11.625" style="230" customWidth="1"/>
    <col min="3" max="3" width="40.375" style="230" customWidth="1"/>
    <col min="4" max="4" width="5.625" style="230" customWidth="1"/>
    <col min="5" max="5" width="8.625" style="240" customWidth="1"/>
    <col min="6" max="6" width="9.875" style="230" customWidth="1"/>
    <col min="7" max="7" width="13.875" style="230" customWidth="1"/>
    <col min="8" max="8" width="11.75390625" style="230" hidden="1" customWidth="1"/>
    <col min="9" max="9" width="11.625" style="230" hidden="1" customWidth="1"/>
    <col min="10" max="10" width="11.00390625" style="230" hidden="1" customWidth="1"/>
    <col min="11" max="11" width="10.375" style="230" hidden="1" customWidth="1"/>
    <col min="12" max="12" width="75.375" style="230" customWidth="1"/>
    <col min="13" max="13" width="45.25390625" style="230" customWidth="1"/>
    <col min="14" max="16384" width="9.125" style="230" customWidth="1"/>
  </cols>
  <sheetData>
    <row r="1" spans="1:7" ht="15.75">
      <c r="A1" s="324" t="s">
        <v>102</v>
      </c>
      <c r="B1" s="324"/>
      <c r="C1" s="324"/>
      <c r="D1" s="324"/>
      <c r="E1" s="324"/>
      <c r="F1" s="324"/>
      <c r="G1" s="324"/>
    </row>
    <row r="2" spans="2:7" ht="14.25" customHeight="1" thickBot="1">
      <c r="B2" s="231"/>
      <c r="C2" s="232"/>
      <c r="D2" s="232"/>
      <c r="E2" s="233"/>
      <c r="F2" s="232"/>
      <c r="G2" s="232"/>
    </row>
    <row r="3" spans="1:7" ht="13.5" thickTop="1">
      <c r="A3" s="317" t="s">
        <v>2</v>
      </c>
      <c r="B3" s="318"/>
      <c r="C3" s="184" t="s">
        <v>105</v>
      </c>
      <c r="D3" s="234"/>
      <c r="E3" s="235" t="s">
        <v>85</v>
      </c>
      <c r="F3" s="236" t="str">
        <f>'1.3 1 Rek'!H1</f>
        <v>1</v>
      </c>
      <c r="G3" s="237"/>
    </row>
    <row r="4" spans="1:7" ht="13.5" thickBot="1">
      <c r="A4" s="325" t="s">
        <v>76</v>
      </c>
      <c r="B4" s="57"/>
      <c r="C4" s="190" t="s">
        <v>262</v>
      </c>
      <c r="D4" s="238"/>
      <c r="E4" s="326" t="str">
        <f>'1.3 1 Rek'!G2</f>
        <v>Vedlejší a ostatní náklady</v>
      </c>
      <c r="F4" s="327"/>
      <c r="G4" s="328"/>
    </row>
    <row r="5" spans="1:7" ht="13.5" thickTop="1">
      <c r="A5" s="239"/>
      <c r="G5" s="241"/>
    </row>
    <row r="6" spans="1:11" ht="27" customHeight="1">
      <c r="A6" s="242" t="s">
        <v>86</v>
      </c>
      <c r="B6" s="243" t="s">
        <v>87</v>
      </c>
      <c r="C6" s="243" t="s">
        <v>88</v>
      </c>
      <c r="D6" s="243" t="s">
        <v>89</v>
      </c>
      <c r="E6" s="244" t="s">
        <v>90</v>
      </c>
      <c r="F6" s="243" t="s">
        <v>91</v>
      </c>
      <c r="G6" s="245" t="s">
        <v>92</v>
      </c>
      <c r="H6" s="246" t="s">
        <v>93</v>
      </c>
      <c r="I6" s="246" t="s">
        <v>94</v>
      </c>
      <c r="J6" s="246" t="s">
        <v>95</v>
      </c>
      <c r="K6" s="246" t="s">
        <v>96</v>
      </c>
    </row>
    <row r="7" spans="1:15" ht="12.75">
      <c r="A7" s="247" t="s">
        <v>97</v>
      </c>
      <c r="B7" s="248" t="s">
        <v>263</v>
      </c>
      <c r="C7" s="249" t="s">
        <v>264</v>
      </c>
      <c r="D7" s="250"/>
      <c r="E7" s="251"/>
      <c r="F7" s="251"/>
      <c r="G7" s="252"/>
      <c r="H7" s="253"/>
      <c r="I7" s="254"/>
      <c r="J7" s="255"/>
      <c r="K7" s="256"/>
      <c r="O7" s="257">
        <v>1</v>
      </c>
    </row>
    <row r="8" spans="1:80" ht="12.75">
      <c r="A8" s="258">
        <v>1</v>
      </c>
      <c r="B8" s="259" t="s">
        <v>266</v>
      </c>
      <c r="C8" s="260" t="s">
        <v>267</v>
      </c>
      <c r="D8" s="261" t="s">
        <v>268</v>
      </c>
      <c r="E8" s="262">
        <v>1</v>
      </c>
      <c r="F8" s="263">
        <v>0</v>
      </c>
      <c r="G8" s="264">
        <f aca="true" t="shared" si="0" ref="G8:G14">E8*F8</f>
        <v>0</v>
      </c>
      <c r="H8" s="265">
        <v>0</v>
      </c>
      <c r="I8" s="266">
        <f aca="true" t="shared" si="1" ref="I8:I14">E8*H8</f>
        <v>0</v>
      </c>
      <c r="J8" s="265"/>
      <c r="K8" s="266">
        <f aca="true" t="shared" si="2" ref="K8:K14">E8*J8</f>
        <v>0</v>
      </c>
      <c r="O8" s="257">
        <v>2</v>
      </c>
      <c r="AA8" s="230">
        <v>12</v>
      </c>
      <c r="AB8" s="230">
        <v>0</v>
      </c>
      <c r="AC8" s="230">
        <v>1</v>
      </c>
      <c r="AZ8" s="230">
        <v>1</v>
      </c>
      <c r="BA8" s="230">
        <f aca="true" t="shared" si="3" ref="BA8:BA14">IF(AZ8=1,G8,0)</f>
        <v>0</v>
      </c>
      <c r="BB8" s="230">
        <f aca="true" t="shared" si="4" ref="BB8:BB14">IF(AZ8=2,G8,0)</f>
        <v>0</v>
      </c>
      <c r="BC8" s="230">
        <f aca="true" t="shared" si="5" ref="BC8:BC14">IF(AZ8=3,G8,0)</f>
        <v>0</v>
      </c>
      <c r="BD8" s="230">
        <f aca="true" t="shared" si="6" ref="BD8:BD14">IF(AZ8=4,G8,0)</f>
        <v>0</v>
      </c>
      <c r="BE8" s="230">
        <f aca="true" t="shared" si="7" ref="BE8:BE14">IF(AZ8=5,G8,0)</f>
        <v>0</v>
      </c>
      <c r="CA8" s="257">
        <v>12</v>
      </c>
      <c r="CB8" s="257">
        <v>0</v>
      </c>
    </row>
    <row r="9" spans="1:80" ht="12.75">
      <c r="A9" s="258">
        <v>2</v>
      </c>
      <c r="B9" s="259" t="s">
        <v>269</v>
      </c>
      <c r="C9" s="260" t="s">
        <v>270</v>
      </c>
      <c r="D9" s="261" t="s">
        <v>268</v>
      </c>
      <c r="E9" s="262">
        <v>1</v>
      </c>
      <c r="F9" s="263">
        <v>0</v>
      </c>
      <c r="G9" s="264">
        <f t="shared" si="0"/>
        <v>0</v>
      </c>
      <c r="H9" s="265">
        <v>0</v>
      </c>
      <c r="I9" s="266">
        <f t="shared" si="1"/>
        <v>0</v>
      </c>
      <c r="J9" s="265"/>
      <c r="K9" s="266">
        <f t="shared" si="2"/>
        <v>0</v>
      </c>
      <c r="O9" s="257">
        <v>2</v>
      </c>
      <c r="AA9" s="230">
        <v>12</v>
      </c>
      <c r="AB9" s="230">
        <v>0</v>
      </c>
      <c r="AC9" s="230">
        <v>2</v>
      </c>
      <c r="AZ9" s="230">
        <v>1</v>
      </c>
      <c r="BA9" s="230">
        <f t="shared" si="3"/>
        <v>0</v>
      </c>
      <c r="BB9" s="230">
        <f t="shared" si="4"/>
        <v>0</v>
      </c>
      <c r="BC9" s="230">
        <f t="shared" si="5"/>
        <v>0</v>
      </c>
      <c r="BD9" s="230">
        <f t="shared" si="6"/>
        <v>0</v>
      </c>
      <c r="BE9" s="230">
        <f t="shared" si="7"/>
        <v>0</v>
      </c>
      <c r="CA9" s="257">
        <v>12</v>
      </c>
      <c r="CB9" s="257">
        <v>0</v>
      </c>
    </row>
    <row r="10" spans="1:80" ht="12.75">
      <c r="A10" s="258">
        <v>3</v>
      </c>
      <c r="B10" s="259" t="s">
        <v>271</v>
      </c>
      <c r="C10" s="260" t="s">
        <v>272</v>
      </c>
      <c r="D10" s="261" t="s">
        <v>268</v>
      </c>
      <c r="E10" s="262">
        <v>1</v>
      </c>
      <c r="F10" s="263">
        <v>0</v>
      </c>
      <c r="G10" s="264">
        <f t="shared" si="0"/>
        <v>0</v>
      </c>
      <c r="H10" s="265">
        <v>0</v>
      </c>
      <c r="I10" s="266">
        <f t="shared" si="1"/>
        <v>0</v>
      </c>
      <c r="J10" s="265"/>
      <c r="K10" s="266">
        <f t="shared" si="2"/>
        <v>0</v>
      </c>
      <c r="O10" s="257">
        <v>2</v>
      </c>
      <c r="AA10" s="230">
        <v>12</v>
      </c>
      <c r="AB10" s="230">
        <v>0</v>
      </c>
      <c r="AC10" s="230">
        <v>3</v>
      </c>
      <c r="AZ10" s="230">
        <v>1</v>
      </c>
      <c r="BA10" s="230">
        <f t="shared" si="3"/>
        <v>0</v>
      </c>
      <c r="BB10" s="230">
        <f t="shared" si="4"/>
        <v>0</v>
      </c>
      <c r="BC10" s="230">
        <f t="shared" si="5"/>
        <v>0</v>
      </c>
      <c r="BD10" s="230">
        <f t="shared" si="6"/>
        <v>0</v>
      </c>
      <c r="BE10" s="230">
        <f t="shared" si="7"/>
        <v>0</v>
      </c>
      <c r="CA10" s="257">
        <v>12</v>
      </c>
      <c r="CB10" s="257">
        <v>0</v>
      </c>
    </row>
    <row r="11" spans="1:80" ht="12.75">
      <c r="A11" s="258">
        <v>4</v>
      </c>
      <c r="B11" s="259" t="s">
        <v>273</v>
      </c>
      <c r="C11" s="260" t="s">
        <v>274</v>
      </c>
      <c r="D11" s="261" t="s">
        <v>268</v>
      </c>
      <c r="E11" s="262">
        <v>1</v>
      </c>
      <c r="F11" s="263">
        <v>0</v>
      </c>
      <c r="G11" s="264">
        <f t="shared" si="0"/>
        <v>0</v>
      </c>
      <c r="H11" s="265">
        <v>0</v>
      </c>
      <c r="I11" s="266">
        <f t="shared" si="1"/>
        <v>0</v>
      </c>
      <c r="J11" s="265"/>
      <c r="K11" s="266">
        <f t="shared" si="2"/>
        <v>0</v>
      </c>
      <c r="O11" s="257">
        <v>2</v>
      </c>
      <c r="AA11" s="230">
        <v>12</v>
      </c>
      <c r="AB11" s="230">
        <v>0</v>
      </c>
      <c r="AC11" s="230">
        <v>4</v>
      </c>
      <c r="AZ11" s="230">
        <v>1</v>
      </c>
      <c r="BA11" s="230">
        <f t="shared" si="3"/>
        <v>0</v>
      </c>
      <c r="BB11" s="230">
        <f t="shared" si="4"/>
        <v>0</v>
      </c>
      <c r="BC11" s="230">
        <f t="shared" si="5"/>
        <v>0</v>
      </c>
      <c r="BD11" s="230">
        <f t="shared" si="6"/>
        <v>0</v>
      </c>
      <c r="BE11" s="230">
        <f t="shared" si="7"/>
        <v>0</v>
      </c>
      <c r="CA11" s="257">
        <v>12</v>
      </c>
      <c r="CB11" s="257">
        <v>0</v>
      </c>
    </row>
    <row r="12" spans="1:80" ht="12.75">
      <c r="A12" s="258">
        <v>5</v>
      </c>
      <c r="B12" s="259" t="s">
        <v>275</v>
      </c>
      <c r="C12" s="260" t="s">
        <v>276</v>
      </c>
      <c r="D12" s="261" t="s">
        <v>268</v>
      </c>
      <c r="E12" s="262">
        <v>1</v>
      </c>
      <c r="F12" s="263">
        <v>0</v>
      </c>
      <c r="G12" s="264">
        <f t="shared" si="0"/>
        <v>0</v>
      </c>
      <c r="H12" s="265">
        <v>0</v>
      </c>
      <c r="I12" s="266">
        <f t="shared" si="1"/>
        <v>0</v>
      </c>
      <c r="J12" s="265"/>
      <c r="K12" s="266">
        <f t="shared" si="2"/>
        <v>0</v>
      </c>
      <c r="O12" s="257">
        <v>2</v>
      </c>
      <c r="AA12" s="230">
        <v>12</v>
      </c>
      <c r="AB12" s="230">
        <v>0</v>
      </c>
      <c r="AC12" s="230">
        <v>5</v>
      </c>
      <c r="AZ12" s="230">
        <v>1</v>
      </c>
      <c r="BA12" s="230">
        <f t="shared" si="3"/>
        <v>0</v>
      </c>
      <c r="BB12" s="230">
        <f t="shared" si="4"/>
        <v>0</v>
      </c>
      <c r="BC12" s="230">
        <f t="shared" si="5"/>
        <v>0</v>
      </c>
      <c r="BD12" s="230">
        <f t="shared" si="6"/>
        <v>0</v>
      </c>
      <c r="BE12" s="230">
        <f t="shared" si="7"/>
        <v>0</v>
      </c>
      <c r="CA12" s="257">
        <v>12</v>
      </c>
      <c r="CB12" s="257">
        <v>0</v>
      </c>
    </row>
    <row r="13" spans="1:80" ht="22.5">
      <c r="A13" s="258">
        <v>6</v>
      </c>
      <c r="B13" s="259" t="s">
        <v>277</v>
      </c>
      <c r="C13" s="260" t="s">
        <v>278</v>
      </c>
      <c r="D13" s="261" t="s">
        <v>268</v>
      </c>
      <c r="E13" s="262">
        <v>1</v>
      </c>
      <c r="F13" s="263">
        <v>0</v>
      </c>
      <c r="G13" s="264">
        <f t="shared" si="0"/>
        <v>0</v>
      </c>
      <c r="H13" s="265">
        <v>0</v>
      </c>
      <c r="I13" s="266">
        <f t="shared" si="1"/>
        <v>0</v>
      </c>
      <c r="J13" s="265"/>
      <c r="K13" s="266">
        <f t="shared" si="2"/>
        <v>0</v>
      </c>
      <c r="O13" s="257">
        <v>2</v>
      </c>
      <c r="AA13" s="230">
        <v>12</v>
      </c>
      <c r="AB13" s="230">
        <v>0</v>
      </c>
      <c r="AC13" s="230">
        <v>6</v>
      </c>
      <c r="AZ13" s="230">
        <v>1</v>
      </c>
      <c r="BA13" s="230">
        <f t="shared" si="3"/>
        <v>0</v>
      </c>
      <c r="BB13" s="230">
        <f t="shared" si="4"/>
        <v>0</v>
      </c>
      <c r="BC13" s="230">
        <f t="shared" si="5"/>
        <v>0</v>
      </c>
      <c r="BD13" s="230">
        <f t="shared" si="6"/>
        <v>0</v>
      </c>
      <c r="BE13" s="230">
        <f t="shared" si="7"/>
        <v>0</v>
      </c>
      <c r="CA13" s="257">
        <v>12</v>
      </c>
      <c r="CB13" s="257">
        <v>0</v>
      </c>
    </row>
    <row r="14" spans="1:80" ht="12.75">
      <c r="A14" s="258">
        <v>7</v>
      </c>
      <c r="B14" s="259" t="s">
        <v>279</v>
      </c>
      <c r="C14" s="260" t="s">
        <v>280</v>
      </c>
      <c r="D14" s="261" t="s">
        <v>268</v>
      </c>
      <c r="E14" s="262">
        <v>1</v>
      </c>
      <c r="F14" s="263">
        <v>0</v>
      </c>
      <c r="G14" s="264">
        <f t="shared" si="0"/>
        <v>0</v>
      </c>
      <c r="H14" s="265">
        <v>0</v>
      </c>
      <c r="I14" s="266">
        <f t="shared" si="1"/>
        <v>0</v>
      </c>
      <c r="J14" s="265"/>
      <c r="K14" s="266">
        <f t="shared" si="2"/>
        <v>0</v>
      </c>
      <c r="O14" s="257">
        <v>2</v>
      </c>
      <c r="AA14" s="230">
        <v>12</v>
      </c>
      <c r="AB14" s="230">
        <v>0</v>
      </c>
      <c r="AC14" s="230">
        <v>7</v>
      </c>
      <c r="AZ14" s="230">
        <v>1</v>
      </c>
      <c r="BA14" s="230">
        <f t="shared" si="3"/>
        <v>0</v>
      </c>
      <c r="BB14" s="230">
        <f t="shared" si="4"/>
        <v>0</v>
      </c>
      <c r="BC14" s="230">
        <f t="shared" si="5"/>
        <v>0</v>
      </c>
      <c r="BD14" s="230">
        <f t="shared" si="6"/>
        <v>0</v>
      </c>
      <c r="BE14" s="230">
        <f t="shared" si="7"/>
        <v>0</v>
      </c>
      <c r="CA14" s="257">
        <v>12</v>
      </c>
      <c r="CB14" s="257">
        <v>0</v>
      </c>
    </row>
    <row r="15" spans="1:57" ht="12.75">
      <c r="A15" s="276"/>
      <c r="B15" s="277" t="s">
        <v>100</v>
      </c>
      <c r="C15" s="278" t="s">
        <v>265</v>
      </c>
      <c r="D15" s="279"/>
      <c r="E15" s="280"/>
      <c r="F15" s="281"/>
      <c r="G15" s="282">
        <f>SUM(G7:G14)</f>
        <v>0</v>
      </c>
      <c r="H15" s="283"/>
      <c r="I15" s="284">
        <f>SUM(I7:I14)</f>
        <v>0</v>
      </c>
      <c r="J15" s="283"/>
      <c r="K15" s="284">
        <f>SUM(K7:K14)</f>
        <v>0</v>
      </c>
      <c r="O15" s="257">
        <v>4</v>
      </c>
      <c r="BA15" s="285">
        <f>SUM(BA7:BA14)</f>
        <v>0</v>
      </c>
      <c r="BB15" s="285">
        <f>SUM(BB7:BB14)</f>
        <v>0</v>
      </c>
      <c r="BC15" s="285">
        <f>SUM(BC7:BC14)</f>
        <v>0</v>
      </c>
      <c r="BD15" s="285">
        <f>SUM(BD7:BD14)</f>
        <v>0</v>
      </c>
      <c r="BE15" s="285">
        <f>SUM(BE7:BE14)</f>
        <v>0</v>
      </c>
    </row>
    <row r="16" ht="12.75">
      <c r="E16" s="230"/>
    </row>
    <row r="17" ht="12.75">
      <c r="E17" s="230"/>
    </row>
    <row r="18" ht="12.75">
      <c r="E18" s="230"/>
    </row>
    <row r="19" ht="12.75">
      <c r="E19" s="230"/>
    </row>
    <row r="20" ht="12.75">
      <c r="E20" s="230"/>
    </row>
    <row r="21" ht="12.75">
      <c r="E21" s="230"/>
    </row>
    <row r="22" ht="12.75">
      <c r="E22" s="230"/>
    </row>
    <row r="23" ht="12.75">
      <c r="E23" s="230"/>
    </row>
    <row r="24" ht="12.75">
      <c r="E24" s="230"/>
    </row>
    <row r="25" ht="12.75">
      <c r="E25" s="230"/>
    </row>
    <row r="26" ht="12.75">
      <c r="E26" s="230"/>
    </row>
    <row r="27" ht="12.75">
      <c r="E27" s="230"/>
    </row>
    <row r="28" ht="12.75">
      <c r="E28" s="230"/>
    </row>
    <row r="29" ht="12.75">
      <c r="E29" s="230"/>
    </row>
    <row r="30" ht="12.75">
      <c r="E30" s="230"/>
    </row>
    <row r="31" ht="12.75">
      <c r="E31" s="230"/>
    </row>
    <row r="32" ht="12.75">
      <c r="E32" s="230"/>
    </row>
    <row r="33" ht="12.75">
      <c r="E33" s="230"/>
    </row>
    <row r="34" ht="12.75">
      <c r="E34" s="230"/>
    </row>
    <row r="35" ht="12.75">
      <c r="E35" s="230"/>
    </row>
    <row r="36" ht="12.75">
      <c r="E36" s="230"/>
    </row>
    <row r="37" ht="12.75">
      <c r="E37" s="230"/>
    </row>
    <row r="38" ht="12.75">
      <c r="E38" s="230"/>
    </row>
    <row r="39" spans="1:7" ht="12.75">
      <c r="A39" s="275"/>
      <c r="B39" s="275"/>
      <c r="C39" s="275"/>
      <c r="D39" s="275"/>
      <c r="E39" s="275"/>
      <c r="F39" s="275"/>
      <c r="G39" s="275"/>
    </row>
    <row r="40" spans="1:7" ht="12.75">
      <c r="A40" s="275"/>
      <c r="B40" s="275"/>
      <c r="C40" s="275"/>
      <c r="D40" s="275"/>
      <c r="E40" s="275"/>
      <c r="F40" s="275"/>
      <c r="G40" s="275"/>
    </row>
    <row r="41" spans="1:7" ht="12.75">
      <c r="A41" s="275"/>
      <c r="B41" s="275"/>
      <c r="C41" s="275"/>
      <c r="D41" s="275"/>
      <c r="E41" s="275"/>
      <c r="F41" s="275"/>
      <c r="G41" s="275"/>
    </row>
    <row r="42" spans="1:7" ht="12.75">
      <c r="A42" s="275"/>
      <c r="B42" s="275"/>
      <c r="C42" s="275"/>
      <c r="D42" s="275"/>
      <c r="E42" s="275"/>
      <c r="F42" s="275"/>
      <c r="G42" s="275"/>
    </row>
    <row r="43" ht="12.75">
      <c r="E43" s="230"/>
    </row>
    <row r="44" ht="12.75">
      <c r="E44" s="230"/>
    </row>
    <row r="45" ht="12.75">
      <c r="E45" s="230"/>
    </row>
    <row r="46" ht="12.75">
      <c r="E46" s="230"/>
    </row>
    <row r="47" ht="12.75">
      <c r="E47" s="230"/>
    </row>
    <row r="48" ht="12.75">
      <c r="E48" s="230"/>
    </row>
    <row r="49" ht="12.75">
      <c r="E49" s="230"/>
    </row>
    <row r="50" ht="12.75">
      <c r="E50" s="230"/>
    </row>
    <row r="51" ht="12.75">
      <c r="E51" s="230"/>
    </row>
    <row r="52" ht="12.75">
      <c r="E52" s="230"/>
    </row>
    <row r="53" ht="12.75">
      <c r="E53" s="230"/>
    </row>
    <row r="54" ht="12.75">
      <c r="E54" s="230"/>
    </row>
    <row r="55" ht="12.75">
      <c r="E55" s="230"/>
    </row>
    <row r="56" ht="12.75">
      <c r="E56" s="230"/>
    </row>
    <row r="57" ht="12.75">
      <c r="E57" s="230"/>
    </row>
    <row r="58" ht="12.75">
      <c r="E58" s="230"/>
    </row>
    <row r="59" ht="12.75">
      <c r="E59" s="230"/>
    </row>
    <row r="60" ht="12.75">
      <c r="E60" s="230"/>
    </row>
    <row r="61" ht="12.75">
      <c r="E61" s="230"/>
    </row>
    <row r="62" ht="12.75">
      <c r="E62" s="230"/>
    </row>
    <row r="63" ht="12.75">
      <c r="E63" s="230"/>
    </row>
    <row r="64" ht="12.75">
      <c r="E64" s="230"/>
    </row>
    <row r="65" ht="12.75">
      <c r="E65" s="230"/>
    </row>
    <row r="66" ht="12.75">
      <c r="E66" s="230"/>
    </row>
    <row r="67" ht="12.75">
      <c r="E67" s="230"/>
    </row>
    <row r="68" ht="12.75">
      <c r="E68" s="230"/>
    </row>
    <row r="69" ht="12.75">
      <c r="E69" s="230"/>
    </row>
    <row r="70" ht="12.75">
      <c r="E70" s="230"/>
    </row>
    <row r="71" ht="12.75">
      <c r="E71" s="230"/>
    </row>
    <row r="72" ht="12.75">
      <c r="E72" s="230"/>
    </row>
    <row r="73" ht="12.75">
      <c r="E73" s="230"/>
    </row>
    <row r="74" spans="1:2" ht="12.75">
      <c r="A74" s="286"/>
      <c r="B74" s="286"/>
    </row>
    <row r="75" spans="1:7" ht="12.75">
      <c r="A75" s="275"/>
      <c r="B75" s="275"/>
      <c r="C75" s="287"/>
      <c r="D75" s="287"/>
      <c r="E75" s="288"/>
      <c r="F75" s="287"/>
      <c r="G75" s="289"/>
    </row>
    <row r="76" spans="1:7" ht="12.75">
      <c r="A76" s="290"/>
      <c r="B76" s="290"/>
      <c r="C76" s="275"/>
      <c r="D76" s="275"/>
      <c r="E76" s="291"/>
      <c r="F76" s="275"/>
      <c r="G76" s="275"/>
    </row>
    <row r="77" spans="1:7" ht="12.75">
      <c r="A77" s="275"/>
      <c r="B77" s="275"/>
      <c r="C77" s="275"/>
      <c r="D77" s="275"/>
      <c r="E77" s="291"/>
      <c r="F77" s="275"/>
      <c r="G77" s="275"/>
    </row>
    <row r="78" spans="1:7" ht="12.75">
      <c r="A78" s="275"/>
      <c r="B78" s="275"/>
      <c r="C78" s="275"/>
      <c r="D78" s="275"/>
      <c r="E78" s="291"/>
      <c r="F78" s="275"/>
      <c r="G78" s="275"/>
    </row>
    <row r="79" spans="1:7" ht="12.75">
      <c r="A79" s="275"/>
      <c r="B79" s="275"/>
      <c r="C79" s="275"/>
      <c r="D79" s="275"/>
      <c r="E79" s="291"/>
      <c r="F79" s="275"/>
      <c r="G79" s="275"/>
    </row>
    <row r="80" spans="1:7" ht="12.75">
      <c r="A80" s="275"/>
      <c r="B80" s="275"/>
      <c r="C80" s="275"/>
      <c r="D80" s="275"/>
      <c r="E80" s="291"/>
      <c r="F80" s="275"/>
      <c r="G80" s="275"/>
    </row>
    <row r="81" spans="1:7" ht="12.75">
      <c r="A81" s="275"/>
      <c r="B81" s="275"/>
      <c r="C81" s="275"/>
      <c r="D81" s="275"/>
      <c r="E81" s="291"/>
      <c r="F81" s="275"/>
      <c r="G81" s="275"/>
    </row>
    <row r="82" spans="1:7" ht="12.75">
      <c r="A82" s="275"/>
      <c r="B82" s="275"/>
      <c r="C82" s="275"/>
      <c r="D82" s="275"/>
      <c r="E82" s="291"/>
      <c r="F82" s="275"/>
      <c r="G82" s="275"/>
    </row>
    <row r="83" spans="1:7" ht="12.75">
      <c r="A83" s="275"/>
      <c r="B83" s="275"/>
      <c r="C83" s="275"/>
      <c r="D83" s="275"/>
      <c r="E83" s="291"/>
      <c r="F83" s="275"/>
      <c r="G83" s="275"/>
    </row>
    <row r="84" spans="1:7" ht="12.75">
      <c r="A84" s="275"/>
      <c r="B84" s="275"/>
      <c r="C84" s="275"/>
      <c r="D84" s="275"/>
      <c r="E84" s="291"/>
      <c r="F84" s="275"/>
      <c r="G84" s="275"/>
    </row>
    <row r="85" spans="1:7" ht="12.75">
      <c r="A85" s="275"/>
      <c r="B85" s="275"/>
      <c r="C85" s="275"/>
      <c r="D85" s="275"/>
      <c r="E85" s="291"/>
      <c r="F85" s="275"/>
      <c r="G85" s="275"/>
    </row>
    <row r="86" spans="1:7" ht="12.75">
      <c r="A86" s="275"/>
      <c r="B86" s="275"/>
      <c r="C86" s="275"/>
      <c r="D86" s="275"/>
      <c r="E86" s="291"/>
      <c r="F86" s="275"/>
      <c r="G86" s="275"/>
    </row>
    <row r="87" spans="1:7" ht="12.75">
      <c r="A87" s="275"/>
      <c r="B87" s="275"/>
      <c r="C87" s="275"/>
      <c r="D87" s="275"/>
      <c r="E87" s="291"/>
      <c r="F87" s="275"/>
      <c r="G87" s="275"/>
    </row>
    <row r="88" spans="1:7" ht="12.75">
      <c r="A88" s="275"/>
      <c r="B88" s="275"/>
      <c r="C88" s="275"/>
      <c r="D88" s="275"/>
      <c r="E88" s="291"/>
      <c r="F88" s="275"/>
      <c r="G88" s="27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Petr Ondráček</cp:lastModifiedBy>
  <dcterms:created xsi:type="dcterms:W3CDTF">2015-03-30T14:55:43Z</dcterms:created>
  <dcterms:modified xsi:type="dcterms:W3CDTF">2015-04-28T13:42:05Z</dcterms:modified>
  <cp:category/>
  <cp:version/>
  <cp:contentType/>
  <cp:contentStatus/>
</cp:coreProperties>
</file>