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348" tabRatio="827" activeTab="0"/>
  </bookViews>
  <sheets>
    <sheet name="Rozpočet 2024" sheetId="1" r:id="rId1"/>
    <sheet name="Rozpočet 2024 podrobně" sheetId="2" r:id="rId2"/>
    <sheet name="Rozpočet 2024 pracovni material" sheetId="3" r:id="rId3"/>
    <sheet name="provozní saldo" sheetId="4" r:id="rId4"/>
    <sheet name="Rozpočet 2024 var" sheetId="5" r:id="rId5"/>
    <sheet name="grafy" sheetId="6" r:id="rId6"/>
    <sheet name="zdroj data" sheetId="7" r:id="rId7"/>
  </sheets>
  <definedNames>
    <definedName name="_xlnm.Print_Titles" localSheetId="0">'Rozpočet 2024'!$1:$5</definedName>
    <definedName name="_xlnm.Print_Titles" localSheetId="1">'Rozpočet 2024 podrobně'!$1:$5</definedName>
    <definedName name="_xlnm.Print_Titles" localSheetId="2">'Rozpočet 2024 pracovni material'!$1:$5</definedName>
    <definedName name="_xlnm.Print_Titles" localSheetId="4">'Rozpočet 2024 var'!$1:$5</definedName>
  </definedNames>
  <calcPr fullCalcOnLoad="1"/>
</workbook>
</file>

<file path=xl/comments5.xml><?xml version="1.0" encoding="utf-8"?>
<comments xmlns="http://schemas.openxmlformats.org/spreadsheetml/2006/main">
  <authors>
    <author>Pokorná Věra</author>
  </authors>
  <commentList>
    <comment ref="C9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10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11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12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  <comment ref="C16" authorId="0">
      <text>
        <r>
          <rPr>
            <sz val="7"/>
            <rFont val="Tahoma"/>
            <family val="2"/>
          </rPr>
          <t>vyrovnává rozdíl mezi příjmy a výdaji (zůstatek prostředků na účtech ke konci roku, čerpání úvěrů, splátky úvěrů)</t>
        </r>
      </text>
    </comment>
    <comment ref="C26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8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0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32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34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36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40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42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44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46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51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53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55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57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59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62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66" authorId="0">
      <text>
        <r>
          <rPr>
            <sz val="7"/>
            <rFont val="Tahoma"/>
            <family val="2"/>
          </rPr>
          <t>Březka, Holubí Zhoř, Jindřichov, Košíkov, Ludvíkov, Bezděkov, Jáchymov, Pánov, Jestřabí
Nevyčerpané prostředky se budou převádět do dalšího roku</t>
        </r>
      </text>
    </comment>
    <comment ref="C67" authorId="0">
      <text>
        <r>
          <rPr>
            <sz val="7"/>
            <rFont val="Tahoma"/>
            <family val="2"/>
          </rPr>
          <t>rekonstrukce 30%
výplata příspěvku na základě uzavřené smlouvy o poskytnutí příspěvku se SVK schválené RM</t>
        </r>
      </text>
    </comment>
    <comment ref="C68" authorId="0">
      <text>
        <r>
          <rPr>
            <sz val="7"/>
            <rFont val="Tahoma"/>
            <family val="2"/>
          </rPr>
          <t>metropolitní síť města, ICT, dotační akce na pořízení ICT</t>
        </r>
      </text>
    </comment>
    <comment ref="C64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70" authorId="0">
      <text>
        <r>
          <rPr>
            <sz val="7"/>
            <rFont val="Tahoma"/>
            <family val="2"/>
          </rPr>
          <t>inženýrské sítě (dešťová kanalizace, VO, infrastruktura)</t>
        </r>
      </text>
    </comment>
    <comment ref="C71" authorId="0">
      <text>
        <r>
          <rPr>
            <sz val="7"/>
            <rFont val="Tahoma"/>
            <family val="2"/>
          </rPr>
          <t>samostatně vyčleněné opravy a investice, dotační akce - bytové a nebytové prostory města</t>
        </r>
      </text>
    </comment>
    <comment ref="C72" authorId="0">
      <text>
        <r>
          <rPr>
            <sz val="7"/>
            <rFont val="Tahoma"/>
            <family val="2"/>
          </rPr>
          <t>ostatní akce včetně přípravy plánu investic (sportoviště, veřejná prostranství, zeleň a další)</t>
        </r>
      </text>
    </comment>
    <comment ref="C17" authorId="0">
      <text>
        <r>
          <rPr>
            <sz val="7"/>
            <rFont val="Tahoma"/>
            <family val="2"/>
          </rPr>
          <t>zůstatky na rozpočtových bankovních účtech ke konci minulého roku</t>
        </r>
      </text>
    </comment>
  </commentList>
</comments>
</file>

<file path=xl/comments7.xml><?xml version="1.0" encoding="utf-8"?>
<comments xmlns="http://schemas.openxmlformats.org/spreadsheetml/2006/main">
  <authors>
    <author>Pokorná Věra</author>
  </authors>
  <commentList>
    <comment ref="C1" authorId="0">
      <text>
        <r>
          <rPr>
            <sz val="7"/>
            <rFont val="Tahoma"/>
            <family val="2"/>
          </rPr>
          <t>deratizace, útulky, pojištění lesů</t>
        </r>
      </text>
    </comment>
    <comment ref="C2" authorId="0">
      <text>
        <r>
          <rPr>
            <sz val="7"/>
            <rFont val="Tahoma"/>
            <family val="2"/>
          </rPr>
          <t>komunikace - provozní výdaje včetně oprav, dopravní obslužnost</t>
        </r>
      </text>
    </comment>
    <comment ref="C3" authorId="0">
      <text>
        <r>
          <rPr>
            <sz val="7"/>
            <rFont val="Tahoma"/>
            <family val="2"/>
          </rPr>
          <t>pitná voda, příspěvky SVK na obyvatele, opravy a čištění kanalizačních vpustí</t>
        </r>
      </text>
    </comment>
    <comment ref="C4" authorId="0">
      <text>
        <r>
          <rPr>
            <sz val="7"/>
            <rFont val="Tahoma"/>
            <family val="2"/>
          </rPr>
          <t>příspěvky na provoz a investice PO - MŠ, ZŠ, ZŠ a PŠ, ZUŠ, SOŠ, rozpis a změny bude schvalovat RM ve funkci zřizovatele PO města</t>
        </r>
      </text>
    </comment>
    <comment ref="C5" authorId="0">
      <text>
        <r>
          <rPr>
            <sz val="7"/>
            <rFont val="Tahoma"/>
            <family val="2"/>
          </rPr>
          <t>knihovna, muzeum, příspěvky na provoz pro ICaKK, kronika, místní rozhlas, SPOZ, ostatní záležitosti kultury</t>
        </r>
      </text>
    </comment>
    <comment ref="C6" authorId="0">
      <text>
        <r>
          <rPr>
            <sz val="7"/>
            <rFont val="Tahoma"/>
            <family val="2"/>
          </rPr>
          <t>dotace sportovním a ostatním zájmovým organizacím, dětská hřiště, fotbalový a zimní stadion - provozní výdaje</t>
        </r>
      </text>
    </comment>
    <comment ref="C7" authorId="0">
      <text>
        <r>
          <rPr>
            <sz val="7"/>
            <rFont val="Tahoma"/>
            <family val="2"/>
          </rPr>
          <t>příspěvky na provoz pro Polikliniku na všeobecnou ambulantní péči</t>
        </r>
      </text>
    </comment>
    <comment ref="C8" authorId="0">
      <text>
        <r>
          <rPr>
            <sz val="7"/>
            <rFont val="Tahoma"/>
            <family val="2"/>
          </rPr>
          <t>bytové a nebytové hospodářství, veřejné osvětlení, pohřebnictví, územní plánování, zaměřování, posudky, výkupy nemovitostí, členské příspěvky, provoz veřejných WC</t>
        </r>
      </text>
    </comment>
    <comment ref="C9" authorId="0">
      <text>
        <r>
          <rPr>
            <sz val="7"/>
            <rFont val="Tahoma"/>
            <family val="2"/>
          </rPr>
          <t>sběr a svoz nebezpečných a komunálních odpadů včetně bioodpadu, péče o vzhled a veřejnou zeleň obce</t>
        </r>
      </text>
    </comment>
    <comment ref="C10" authorId="0">
      <text>
        <r>
          <rPr>
            <sz val="7"/>
            <rFont val="Tahoma"/>
            <family val="2"/>
          </rPr>
          <t>finanční pomoc postiženým dětem, seniortaxi, příspěvky na provoz pro Polikliniku na DPS a DD</t>
        </r>
      </text>
    </comment>
    <comment ref="C12" authorId="0">
      <text>
        <r>
          <rPr>
            <sz val="7"/>
            <rFont val="Tahoma"/>
            <family val="2"/>
          </rPr>
          <t>Městská policie - provozní výdaje, elektronické a zabezpečovací systémy a městský kamerový a dohlížecí systém města</t>
        </r>
      </text>
    </comment>
    <comment ref="C13" authorId="0">
      <text>
        <r>
          <rPr>
            <sz val="7"/>
            <rFont val="Tahoma"/>
            <family val="2"/>
          </rPr>
          <t>požární ochrana včetně pojištění zásahové jednotky</t>
        </r>
      </text>
    </comment>
    <comment ref="C14" authorId="0">
      <text>
        <r>
          <rPr>
            <sz val="7"/>
            <rFont val="Tahoma"/>
            <family val="2"/>
          </rPr>
          <t>místní správa - provozní výdaje, zastupitelstvo, volby</t>
        </r>
      </text>
    </comment>
    <comment ref="C15" authorId="0">
      <text>
        <r>
          <rPr>
            <sz val="7"/>
            <rFont val="Tahoma"/>
            <family val="2"/>
          </rPr>
          <t>poplatky bankovních účtů, pojištění, daň z nemovitostí, daň z příjmů práv.osob za město, odvod DPH</t>
        </r>
      </text>
    </comment>
    <comment ref="C16" authorId="0">
      <text>
        <r>
          <rPr>
            <sz val="7"/>
            <rFont val="Tahoma"/>
            <family val="2"/>
          </rPr>
          <t>ostatní činnosti, příspěvky a dary, Seniorklub</t>
        </r>
      </text>
    </comment>
    <comment ref="C18" authorId="0">
      <text>
        <r>
          <rPr>
            <sz val="7"/>
            <rFont val="Tahoma"/>
            <family val="2"/>
          </rPr>
          <t>úroky z úvěrů provozního charakteru</t>
        </r>
      </text>
    </comment>
    <comment ref="C19" authorId="0">
      <text>
        <r>
          <rPr>
            <sz val="7"/>
            <rFont val="Tahoma"/>
            <family val="2"/>
          </rPr>
          <t>Samostatně vyčleněné akce, dotační akce, oddělené účetně samostatným číslem ORG</t>
        </r>
      </text>
    </comment>
    <comment ref="C22" authorId="0">
      <text>
        <r>
          <rPr>
            <sz val="7"/>
            <rFont val="Tahoma"/>
            <family val="2"/>
          </rPr>
          <t>příjmy se sdílených daní dle RUD, daň z nemovitostí, odvody za odnětí, místní poplatky</t>
        </r>
      </text>
    </comment>
    <comment ref="C23" authorId="0">
      <text>
        <r>
          <rPr>
            <sz val="7"/>
            <rFont val="Tahoma"/>
            <family val="2"/>
          </rPr>
          <t>příjmy z pronájmů (lesy, byty, nebyty, pozemky, reklamní zařízení), parkovací karty, odvody z odpisů PO, pohřebnictví, činnost knihovny a muzea, věcná břemena, platby za separaci odpadů a jiné nedaňové příjmy</t>
        </r>
      </text>
    </comment>
    <comment ref="C24" authorId="0">
      <text>
        <r>
          <rPr>
            <sz val="7"/>
            <rFont val="Tahoma"/>
            <family val="2"/>
          </rPr>
          <t>příjmy z prodeje dlouhodobého majetku (byty, nebyty, pozemky) včetně příspěvků na pořízení investic</t>
        </r>
      </text>
    </comment>
    <comment ref="C25" authorId="0">
      <text>
        <r>
          <rPr>
            <sz val="7"/>
            <rFont val="Tahoma"/>
            <family val="2"/>
          </rPr>
          <t>přijaté dotace provozní i investiční (SR, ministerstva, stát.fondy, EU, kraj, obce)</t>
        </r>
      </text>
    </comment>
  </commentList>
</comments>
</file>

<file path=xl/sharedStrings.xml><?xml version="1.0" encoding="utf-8"?>
<sst xmlns="http://schemas.openxmlformats.org/spreadsheetml/2006/main" count="1317" uniqueCount="620">
  <si>
    <t>odpa</t>
  </si>
  <si>
    <t>částku ke konci roku,</t>
  </si>
  <si>
    <t>rozdíl mezi příjmy, fin. a výdaji</t>
  </si>
  <si>
    <t>Třída 1 - daňové příjmy</t>
  </si>
  <si>
    <t>poplatek za komunální odpad</t>
  </si>
  <si>
    <t>poplatek ze psů</t>
  </si>
  <si>
    <t>správní poplatky</t>
  </si>
  <si>
    <t>Třída 2 - nedaňové příjmy</t>
  </si>
  <si>
    <t>Třída 3 - kapitálové příjmy</t>
  </si>
  <si>
    <t>Příjmy celkem</t>
  </si>
  <si>
    <t>Třída 8 - financování</t>
  </si>
  <si>
    <t>Příjmy a financování celkem</t>
  </si>
  <si>
    <t>Třída 4 - přijaté transfery</t>
  </si>
  <si>
    <t>SOŠ J. Tiraye - odvod z odpisů</t>
  </si>
  <si>
    <t>37 - ochrana životního prostředí</t>
  </si>
  <si>
    <t>Výdaje celkem</t>
  </si>
  <si>
    <t xml:space="preserve">Výdaje v Kč                                    </t>
  </si>
  <si>
    <t xml:space="preserve">Příjmy, financování v  Kč </t>
  </si>
  <si>
    <t>Skutečnost</t>
  </si>
  <si>
    <t>poznámky</t>
  </si>
  <si>
    <t>Návrh</t>
  </si>
  <si>
    <t>Rozpočet</t>
  </si>
  <si>
    <t>daň z nemovitosti</t>
  </si>
  <si>
    <t xml:space="preserve">  - Technické služby          </t>
  </si>
  <si>
    <t xml:space="preserve">  - Lesní družstvo </t>
  </si>
  <si>
    <t>ZŠ Velká Bíteš - odvod z odpisů</t>
  </si>
  <si>
    <t>Rozpočet uprav.</t>
  </si>
  <si>
    <t>10 - Zemědělství a lesní hospodářství</t>
  </si>
  <si>
    <t>Ozdravování hospod. zvířat – deratizace, útulky</t>
  </si>
  <si>
    <t>Pěstební činnost - pojištění</t>
  </si>
  <si>
    <t>22 - Doprava</t>
  </si>
  <si>
    <t>23 - Vodní hospodářství</t>
  </si>
  <si>
    <t>Pitná voda</t>
  </si>
  <si>
    <t>31 a 32 - Vzdělávání</t>
  </si>
  <si>
    <t>33 - Kultura, církve a sděl. prostředky</t>
  </si>
  <si>
    <t>34 - Tělovýchova a zájmová činnost</t>
  </si>
  <si>
    <t>35 - Zdravotnictví</t>
  </si>
  <si>
    <t>36 - Bydlení, komunál.služby, územ.rozvoj</t>
  </si>
  <si>
    <t xml:space="preserve">Územní plánování </t>
  </si>
  <si>
    <t>43 - Sociální služby a pomoc a spol. čin. v soc.</t>
  </si>
  <si>
    <t>zabezpečení a politice zaměstnanosti</t>
  </si>
  <si>
    <t>55 - Požární ochrana a integr. záchr. systém</t>
  </si>
  <si>
    <t>61 - Státní moc, st. správa, úz. samospráva a pol. strany</t>
  </si>
  <si>
    <t>Zastupitelstva obcí</t>
  </si>
  <si>
    <t>Činnost místní správy</t>
  </si>
  <si>
    <t>63 - Finanční operace</t>
  </si>
  <si>
    <t>64 - Ostatní činnosti</t>
  </si>
  <si>
    <t>(pův. bez RO)</t>
  </si>
  <si>
    <t>Základní škola Velká Bíteš, přísp. org. (ZŠ)</t>
  </si>
  <si>
    <t>Činnost knihovnická - Městská knihovna V.Bíteš</t>
  </si>
  <si>
    <t>Činnost muzeí a galerií - Městské muzeum V.Bíteš</t>
  </si>
  <si>
    <t xml:space="preserve">IC a KK - Kulturní dům - příspěvek na provoz </t>
  </si>
  <si>
    <t xml:space="preserve">IC a KK - Kulturní dům - příspěvek na odpisy </t>
  </si>
  <si>
    <t>MŠ I – Mas. nám. + Lánice – příspěvek na provoz</t>
  </si>
  <si>
    <t>MŠ I - příspěvek na odpisy</t>
  </si>
  <si>
    <t>MŠ II - příspěvek na provoz</t>
  </si>
  <si>
    <t>MŠ II - příspěvek na odpisy</t>
  </si>
  <si>
    <t>SOŠ – příspěvek na provoz</t>
  </si>
  <si>
    <t>SOŠ – příspěvek na odpisy</t>
  </si>
  <si>
    <t>ZUŠ – příspěvek na odpisy</t>
  </si>
  <si>
    <t>IC a KK – příspěvek na provoz</t>
  </si>
  <si>
    <t xml:space="preserve">IC a KK – příspěvek na provoz hodů </t>
  </si>
  <si>
    <t>Sdělovací prostř. - místní rozhlas – provozní výdaje</t>
  </si>
  <si>
    <t xml:space="preserve">    - služby, energie (k vyúčtování)</t>
  </si>
  <si>
    <t xml:space="preserve">    - ostatní výdaje, opravy</t>
  </si>
  <si>
    <t>Veřejné osvětlení - provozní výdaje (fa z TS)</t>
  </si>
  <si>
    <t>Komunální služby a územní rozvoj</t>
  </si>
  <si>
    <t xml:space="preserve">   - zaměřování, posudky, geometrické plány apod.</t>
  </si>
  <si>
    <t xml:space="preserve">   - provoz veřejných WC (fa z TS)</t>
  </si>
  <si>
    <t xml:space="preserve">   - členský přísp. Mikroregionu Velkom. - Bítešska</t>
  </si>
  <si>
    <t xml:space="preserve">   - odstraňování staveb a exekuce</t>
  </si>
  <si>
    <t>Sběr a svoz nebezpečných odpadů (fa z TS)</t>
  </si>
  <si>
    <t>Sběr a svoz komunálních odpadů (fa z TS)</t>
  </si>
  <si>
    <t>Dům s pečovatelskou službou – příspěvek na provoz</t>
  </si>
  <si>
    <t>Domov důchodců – příspěvek na provoz</t>
  </si>
  <si>
    <t>Výdaje hrazené ze sociálního fondu</t>
  </si>
  <si>
    <t>Komunikace - provozní výdaje včetně oprav</t>
  </si>
  <si>
    <t xml:space="preserve">   HC Spartak Velká Bíteš </t>
  </si>
  <si>
    <t>ORG</t>
  </si>
  <si>
    <t>Úroky z úvěrů provozního charakteru</t>
  </si>
  <si>
    <t>polož.</t>
  </si>
  <si>
    <t>text</t>
  </si>
  <si>
    <t xml:space="preserve">     -  od Komerční banky (výkup pozemků na Babinci)</t>
  </si>
  <si>
    <t>Příspěvky DSO SVK Žďársko na investice</t>
  </si>
  <si>
    <t>ROZPIS AKCÍ:</t>
  </si>
  <si>
    <t>Komunikace</t>
  </si>
  <si>
    <t>Informační a komunikační technologie</t>
  </si>
  <si>
    <t>Ostatní akce</t>
  </si>
  <si>
    <t>z toho pro:</t>
  </si>
  <si>
    <t xml:space="preserve">   TJ Spartak Velká Bíteš  </t>
  </si>
  <si>
    <t>z toho dotace a příspěvky pro:</t>
  </si>
  <si>
    <t xml:space="preserve">    -Bítešský hudební půlkruh </t>
  </si>
  <si>
    <t xml:space="preserve">    -Český svaz včelařů, ZO V. Bíteš </t>
  </si>
  <si>
    <t xml:space="preserve">    -Svaz diabetiků ČR, územ. org. V. Bíteš </t>
  </si>
  <si>
    <t xml:space="preserve">    -Pionýrská skupina V. Bíteš</t>
  </si>
  <si>
    <t xml:space="preserve">    -Kolpingova rodina V. Bíteš </t>
  </si>
  <si>
    <t xml:space="preserve">    -Svaz zdrav. post. civiliz. chorobami, ZO V. Bíteš </t>
  </si>
  <si>
    <t xml:space="preserve">    -Moravský rybářský svaz </t>
  </si>
  <si>
    <t xml:space="preserve">    -Český svaz chovatelů </t>
  </si>
  <si>
    <t xml:space="preserve">    -Myslivecké sdružení </t>
  </si>
  <si>
    <t xml:space="preserve">    -Kynologický klub</t>
  </si>
  <si>
    <t>Místní části - výdaje vyčleněné k rozdělení pro osadní výbory</t>
  </si>
  <si>
    <t xml:space="preserve">                                                  Město Velká Bíteš</t>
  </si>
  <si>
    <t>53 - Bezpečnost a veřejný pořádek</t>
  </si>
  <si>
    <t>Městská policie - provozní výdaje</t>
  </si>
  <si>
    <t xml:space="preserve"> - pro Polikliniku V. Bíteš na DPS - z MPSV (UZ 13305)</t>
  </si>
  <si>
    <t xml:space="preserve"> - pro Polikliniku V. Bíteš na DD - z MPSV (UZ 13305)</t>
  </si>
  <si>
    <t xml:space="preserve">uhrazené splátky dlouhod. přijatých půjčených prostředků  </t>
  </si>
  <si>
    <t>operace z peněž.účtů org.nemající charakter příjmů a výdajů</t>
  </si>
  <si>
    <t>Provoz veřejné  silniční dopravy – dopravní obslužnost</t>
  </si>
  <si>
    <t>Příspěvek DSO Svazku vod. a kan. Žďársko (na obyvatele)</t>
  </si>
  <si>
    <t>Příspěvek DSO Svazu VaK Ivančice (na obyvatele)</t>
  </si>
  <si>
    <t>Odvádění a čištění odpadních vod – opr., čišť. kanal. vpustí</t>
  </si>
  <si>
    <t>Mateřská škola Velká Bíteš, Masarykovo nám. 86, přísp. org. (MŠ I)</t>
  </si>
  <si>
    <t>Mateřská škola Velká Bíteš, U Stadionu 538, přísp. org. (MŠ II)</t>
  </si>
  <si>
    <t>Střední odborná škola Jana Tiraye Velká Bíteš, přísp. org. (SOŠ)</t>
  </si>
  <si>
    <t>Základní umělecká škola, Velká Bíteš, Hrnčířská 117, přísp. org. (ZUŠ)</t>
  </si>
  <si>
    <t>Informační centrum a Klub kultury Města Velké Bíteše, přísp. org. (IC a KK)</t>
  </si>
  <si>
    <t>Ost. zálež. kultury – kulturní akce a ostatní výdaje na kulturu</t>
  </si>
  <si>
    <t xml:space="preserve">   Bítešský spolek vytrvalostních sportů</t>
  </si>
  <si>
    <t>Využití vol. času dětí a mládeže – dět. hřiště vč. Tyršova</t>
  </si>
  <si>
    <t>Poliklinika Velká Bíteš, přísp. org.</t>
  </si>
  <si>
    <t>Všeobecná ambulantní péče – přísp. na provoz</t>
  </si>
  <si>
    <t>Všeobecná ambulantní péče – přísp. na odpisy</t>
  </si>
  <si>
    <t>Bytové hospodářství - výdaje v souvislosti s nájmy bytů</t>
  </si>
  <si>
    <t>Nebytové hosp.- výdaje v souvislosti s nájmy nebytových prostor</t>
  </si>
  <si>
    <t>Pohřebnictví – provozní výdaje vč. ost. osobních výdajů</t>
  </si>
  <si>
    <t xml:space="preserve">   - výkupy nemovitostí </t>
  </si>
  <si>
    <t>Provoz sběrného dvora (fa z TS)</t>
  </si>
  <si>
    <t>Sběr a svoz komunálního odpadu - poplatky za vyúč. SIPO</t>
  </si>
  <si>
    <t>Sběr a svoz kom. odpadů – svoz a likvidace bioodpadů (fa z TS)</t>
  </si>
  <si>
    <t xml:space="preserve"> - převod dotace z Kraje Vysočina - z MPSV (UZ 13305)</t>
  </si>
  <si>
    <t xml:space="preserve"> - převod dotace z Kraje Vysočina - prostředky kraje (UZ 053)</t>
  </si>
  <si>
    <t>Požární ochrana vč. pojištění zásah. jednotky</t>
  </si>
  <si>
    <t>Činnost místní správy – poskytování věcných darů starostou</t>
  </si>
  <si>
    <t>Čin. míst. správy – náklady na progr. vybavení a výpočetní techniku</t>
  </si>
  <si>
    <t>Konektivita k internetu a podp.a rozvoj web.stránek města a jeho org.</t>
  </si>
  <si>
    <t>Telefonní služby - pevné i mobilní telefony, pronájem ústředny</t>
  </si>
  <si>
    <t>GIS a DTMM</t>
  </si>
  <si>
    <t>Obecné výdaje z finančních operací</t>
  </si>
  <si>
    <t>Poplatky bankovních účtů</t>
  </si>
  <si>
    <t>Pojištění funkčně nespecifikované, pojištění majetku, odpovědnosti</t>
  </si>
  <si>
    <t>Ostatní finanční operace - daň z nemovitostí</t>
  </si>
  <si>
    <t>Ostatní finanční operace - daň z příjmů práv. osob za město</t>
  </si>
  <si>
    <t xml:space="preserve">Ostatní finanční operace - odvod DPH </t>
  </si>
  <si>
    <t>Mylné a neidentifikované platby</t>
  </si>
  <si>
    <t xml:space="preserve"> -ostatní subjekty dle žádosti</t>
  </si>
  <si>
    <t xml:space="preserve"> -NZZ domácí ošetřovatelská péče</t>
  </si>
  <si>
    <t xml:space="preserve"> -Diecézní charita Brno - obl.charita Třebíč</t>
  </si>
  <si>
    <t>Opravy, investice samostatně vyčleněné</t>
  </si>
  <si>
    <t>Metropolitní síť města (provoz MAN, pokládka při rekon.ulic,</t>
  </si>
  <si>
    <t>napojení a zakončení v objektech města)</t>
  </si>
  <si>
    <t>úroky z úvěru - odkup pozemků na Babinci + infrastruktura</t>
  </si>
  <si>
    <t xml:space="preserve"> -Domov bez zámku Náměšť nad Oslavou, p. o.</t>
  </si>
  <si>
    <t>ZUŠ – příspěvek na provoz</t>
  </si>
  <si>
    <t>sdílené daně celk</t>
  </si>
  <si>
    <t xml:space="preserve">   - ostatní členské příspěvky</t>
  </si>
  <si>
    <t>daň z hazardních her</t>
  </si>
  <si>
    <t>Neinvestiční transfery přijaté ze státního rozpočtu</t>
  </si>
  <si>
    <t xml:space="preserve"> - pro Polikliniku V. Bíteš na DPS - prostředky kraje (UZ 053)</t>
  </si>
  <si>
    <t xml:space="preserve"> - pro Polikliniku V. Bíteš na DD - prostředky kraje (UZ 053)</t>
  </si>
  <si>
    <t>Investiční transfery přijaté ze státního rozpočtu</t>
  </si>
  <si>
    <t xml:space="preserve">     -  od KB (sníž.energ.nároč.budov ZŠ VB+okruž.křižovatka)</t>
  </si>
  <si>
    <t>Základní škola – příspěvek na provoz</t>
  </si>
  <si>
    <t>Základní škola – příspěvek na odpisy</t>
  </si>
  <si>
    <t xml:space="preserve">    -SDH Velká Bíteš</t>
  </si>
  <si>
    <t xml:space="preserve">   Kung Fu Akademie, pobočka Velká Bíteš</t>
  </si>
  <si>
    <t>Ost. činnosti, ostatní příspěvky a dary</t>
  </si>
  <si>
    <t xml:space="preserve"> -Diecézní charita Brno - obl.charita Žďár nad Sázavou</t>
  </si>
  <si>
    <t>Technická a dopravní infrastruktura</t>
  </si>
  <si>
    <t>Budovy</t>
  </si>
  <si>
    <t>ZŠ Tišnovská 116 - rekonstrukce a dostavba</t>
  </si>
  <si>
    <t>Částka k rozděle-</t>
  </si>
  <si>
    <t>ní na invest.akce</t>
  </si>
  <si>
    <t>Vyhotovila: Pokorná</t>
  </si>
  <si>
    <t xml:space="preserve">     -  od KB (infrastruktura na Babinci II. etapa)</t>
  </si>
  <si>
    <t xml:space="preserve">úroky z úvěru - revitalizace ZŠ Tišnovská 115 </t>
  </si>
  <si>
    <t>úroky z úvěru - infrastruktura na Babinci 2. etapa</t>
  </si>
  <si>
    <t xml:space="preserve">     -  od České spoř. (Revitalizace ZŠ Tišnovská 115)</t>
  </si>
  <si>
    <t>Péče o veřejnou zeleň</t>
  </si>
  <si>
    <t>Péče o vzhled obce</t>
  </si>
  <si>
    <t xml:space="preserve">U samostatně vyčleněných investičních akcí pro místní části se stanovuje tento postup: </t>
  </si>
  <si>
    <t>daň z příjmů fyzických osob ze záv.činnosti - platí zaměstnavatel</t>
  </si>
  <si>
    <t>daň z příjmů fyzických osob - platí poplatník</t>
  </si>
  <si>
    <t xml:space="preserve">daň z příjmů fyzických osob z kapitálových výnosů  </t>
  </si>
  <si>
    <t>daň z příjmů právnických osob</t>
  </si>
  <si>
    <t>daň z příjmů právnických osob za obce</t>
  </si>
  <si>
    <t>daň z přidané hodnoty</t>
  </si>
  <si>
    <t>odvody za odnětí ze ZPF</t>
  </si>
  <si>
    <t xml:space="preserve">poplatek za užívání veřejného prostranství </t>
  </si>
  <si>
    <t>příjmy z úhrad za dobývání nerostů a poplatky za geologické práce</t>
  </si>
  <si>
    <t>lesní hospodářství - přičlenění honebních pozemků</t>
  </si>
  <si>
    <t>lesní hospodářství - příjmy z pronájmu pozemků</t>
  </si>
  <si>
    <t>lesní hospodářství - podíl na výsledku hospodaření</t>
  </si>
  <si>
    <t>ostatní služby - příjmy z pronájmu reklamních zařízení</t>
  </si>
  <si>
    <t>ostatní záležitosti pozemních komunikací - příjem z parkovacích karet</t>
  </si>
  <si>
    <t>ZUŠ - odvod z odpisů</t>
  </si>
  <si>
    <t>činnosti knihovnické - příjmy</t>
  </si>
  <si>
    <t>činnost muzeí - příjmy</t>
  </si>
  <si>
    <t>IC a KK - Kulturní dům - odvod z odpisů</t>
  </si>
  <si>
    <t>Poliklinika - všeobecná ambulantní péče - odvod z odpisů</t>
  </si>
  <si>
    <t>bytové hospodářství - ostatní  příjmy z vlastní činnosti - služby k vyúčtování</t>
  </si>
  <si>
    <t>bytové hospodářství - příjmy z pronájmu ostatních nemovitostí</t>
  </si>
  <si>
    <t>nebyt.hospodářství - ostatní příjmy z vlastní činnosti - služby k vyúčtování</t>
  </si>
  <si>
    <t>nebyt.hospodářství - příjmy z pronájmu - převody z Polikliniky</t>
  </si>
  <si>
    <t>nebyt.hospodářství - přijaté pojistné náhrady</t>
  </si>
  <si>
    <t xml:space="preserve">pohřebnictví - úhrada za využívání práva k pohřbívacímu místu </t>
  </si>
  <si>
    <t>komunální služby a úz.rozvoj - příjmy z věcných břemen</t>
  </si>
  <si>
    <t>komunální služby a úz.rozvoj - příjmy z pronájmů pozemků ostatní</t>
  </si>
  <si>
    <t>využívání a zneškod.komun.odpadů - příjmy za separaci odpadů</t>
  </si>
  <si>
    <t>ost.správa v ochraně ŽP - přijaté sankční platby od jiných subj.</t>
  </si>
  <si>
    <t xml:space="preserve">činnost místní správy - hlášení místním rozhlasem </t>
  </si>
  <si>
    <t xml:space="preserve">činnost místní správy - ostatní nedaňové příjmy </t>
  </si>
  <si>
    <t>ostatní nedaňové příjmy - příjmy z úroků</t>
  </si>
  <si>
    <t>komunální služby a úz.rozvoj - příjmy z prodeje pozemků</t>
  </si>
  <si>
    <t>Neinvestiční transfery přijaté ze všeobecné pokladní správy SR</t>
  </si>
  <si>
    <t>neinv.přijaté transfery ze SR v rámci souhrnného dotačního  vztahu</t>
  </si>
  <si>
    <t>změna stavu krát.peněžních prostředků na bankovních účtech</t>
  </si>
  <si>
    <t>MŠ I - projekt KDOTANCUJENEZLOBÍ - ANI VE ŠKOLCE - úhrada faktur</t>
  </si>
  <si>
    <t>MŠ II - projekt KDOTANCUJENEZLOBÍ - ANI VE ŠKOLCE - úhrada faktur</t>
  </si>
  <si>
    <t>úroky z úvěru - sníž.energet.náročnosti budov ZŠ + okruž.křižovatka</t>
  </si>
  <si>
    <t>Udržitelnost dotačních projektů - monitorovací zprávy, vyhodnocení apod.</t>
  </si>
  <si>
    <t>Příprava plánu investic – projektové dokumentace, investiční záměry</t>
  </si>
  <si>
    <t>(Nevyčerpané prostředky vyčleněné pro místní části v předchozích letech se budou převádět do dalšího roku.)</t>
  </si>
  <si>
    <t xml:space="preserve"> - NVNK ul. Rajhradská</t>
  </si>
  <si>
    <t>ZŠ a prakt.škola (spec.) - odvod z odpisů</t>
  </si>
  <si>
    <t xml:space="preserve"> - z MPSV na výkon sociální práce</t>
  </si>
  <si>
    <t>(k 30.9. )předb.</t>
  </si>
  <si>
    <t>521 - Ochrana obyvatelstva</t>
  </si>
  <si>
    <t>(vč.RO) k 30.9.</t>
  </si>
  <si>
    <t xml:space="preserve">      - mzdové a ostat.osobní výdaje 0,-</t>
  </si>
  <si>
    <t>Domov důchodců – příspěvek na odpisy</t>
  </si>
  <si>
    <t>Domov důchodců - odvod z odpisů</t>
  </si>
  <si>
    <t>bytové hosp.-příjmy z prodeje ostatních nemovitostí a jejich částí</t>
  </si>
  <si>
    <r>
      <t>Ostatní činnosti jinde nezař. -</t>
    </r>
    <r>
      <rPr>
        <b/>
        <sz val="6.5"/>
        <rFont val="Arial"/>
        <family val="2"/>
      </rPr>
      <t xml:space="preserve"> rezerva</t>
    </r>
  </si>
  <si>
    <t>komunální služby a úz.rozvoj - příjmy z pronájmu plynofikace</t>
  </si>
  <si>
    <t>Neinvestiční přijaté transfery od Kraje Vysočina</t>
  </si>
  <si>
    <t xml:space="preserve"> - dar na zabezpečování vzdělávání</t>
  </si>
  <si>
    <t>Investiční přijaté transfery od Kraje Vysočina</t>
  </si>
  <si>
    <t xml:space="preserve">     -  od KB (Revitalizace ZŠ Tišnovská 115)-překlen.</t>
  </si>
  <si>
    <t>vč.prostř.z daru</t>
  </si>
  <si>
    <t>od kraje</t>
  </si>
  <si>
    <t xml:space="preserve">   FC PBS Velká Biteš </t>
  </si>
  <si>
    <r>
      <t xml:space="preserve">Ost.soc.péče a pomoc ost.skupinám obyvatelstva - </t>
    </r>
    <r>
      <rPr>
        <b/>
        <sz val="6.5"/>
        <rFont val="Arial CE"/>
        <family val="2"/>
      </rPr>
      <t>Seniortaxi</t>
    </r>
  </si>
  <si>
    <t>MŠ I - finanční vypořádání min.let-vratka dotace Potrav.pomoc</t>
  </si>
  <si>
    <t>MŠ II - finanční vypořádání min.let-vratka dotace Potrav.pomoc</t>
  </si>
  <si>
    <t>EZS a MKDS - provozní výdaje + rozšíření</t>
  </si>
  <si>
    <t>vč.kinematografu</t>
  </si>
  <si>
    <t>poplatek z pobytu</t>
  </si>
  <si>
    <t>činnost stavebních úřadů-přijaté sankční platby</t>
  </si>
  <si>
    <t>činnost stavebních úřadů-přijaté náhrady nákladů řízení</t>
  </si>
  <si>
    <t>mateřské školy - odvod z odpisů MŠ I</t>
  </si>
  <si>
    <t>mateřské školy - odvod z odpisů MŠ II</t>
  </si>
  <si>
    <t>bytové hospodářství - přeplatky energií</t>
  </si>
  <si>
    <t>nebyt.hospodářství - přeplatky energií</t>
  </si>
  <si>
    <t>komunální služby a úz.rozvoj - ost.přísp.a náhrady - GP, kolky</t>
  </si>
  <si>
    <t>Bezpečnost a veřejný pořádek - přijaté sankční platby - pokuty MP</t>
  </si>
  <si>
    <t>ost.příspěvky a náhrady - přefakturace pojistného - TS, BD</t>
  </si>
  <si>
    <t>nebytové hosp.-příjmy z prodeje ostatních nemovitostí (čp 65 Mihal)</t>
  </si>
  <si>
    <t>ZŠ - převod dotace od kraje na Potravinovou pomoc dětem</t>
  </si>
  <si>
    <t xml:space="preserve">   ABIC Tec s.r.o. - NoMen Run - ženský štafetový závod</t>
  </si>
  <si>
    <r>
      <rPr>
        <b/>
        <sz val="6.5"/>
        <rFont val="Arial"/>
        <family val="2"/>
      </rPr>
      <t>Ostatní sport. činnost</t>
    </r>
    <r>
      <rPr>
        <sz val="6.5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</si>
  <si>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6.5"/>
        <rFont val="Arial"/>
        <family val="2"/>
      </rPr>
      <t>- podpora organizací v této oblasti</t>
    </r>
  </si>
  <si>
    <t>Krizová opatření</t>
  </si>
  <si>
    <t xml:space="preserve">    - z toho mzdové a ostat.osobní výdaje 0,-</t>
  </si>
  <si>
    <t>Ost. zálež. kultury – SPOZ včetně ost.os.výdajů</t>
  </si>
  <si>
    <t>Inženýrské sítě Pod Babincem a K Mlýnům</t>
  </si>
  <si>
    <t>Ul.Rajhradská - chodníky, VO, dešťová kanalizace</t>
  </si>
  <si>
    <t>Památky - celkové výdaje na opravy</t>
  </si>
  <si>
    <t>zimní stadion - opravy a údržba, pronájem kontejner.WC</t>
  </si>
  <si>
    <t>fotbalový stadion - provozní výdaje</t>
  </si>
  <si>
    <t>dlouhodobé přijaté půjčené prostředky</t>
  </si>
  <si>
    <t>Rekonstrukce ulice Pod Hradbami</t>
  </si>
  <si>
    <t xml:space="preserve">    - z toho mzdové a ostat.osobní výdaje 100 tis.</t>
  </si>
  <si>
    <t>přísp.na vybudování infrastruktury Rajhradská</t>
  </si>
  <si>
    <t xml:space="preserve"> - NVNK - V.Bíteš 14 BD U Stadionu vč.ul.Tyršova</t>
  </si>
  <si>
    <t>Městský park U Stadionu</t>
  </si>
  <si>
    <t xml:space="preserve">    - vratky přeplatků nájemníkům</t>
  </si>
  <si>
    <t>Odstranění vad na chodnících a přechodech ve V.Bíteši</t>
  </si>
  <si>
    <t>Parkovací plochy u MŠ U Stadionu</t>
  </si>
  <si>
    <t>úroky z úvěru - zkapacitnění MŠ Masarykovo nám.86</t>
  </si>
  <si>
    <t>Pohřebnictví - oprava hřbitovů</t>
  </si>
  <si>
    <t xml:space="preserve"> - převod dotace z MPSV - zmírnění dopadů COVID-19</t>
  </si>
  <si>
    <t>odchodné uvolněným zastupitelům</t>
  </si>
  <si>
    <t xml:space="preserve">   Tenisový club města Velká Bíteš</t>
  </si>
  <si>
    <t xml:space="preserve">   Tělovýchovná jednota Favorit Brno</t>
  </si>
  <si>
    <t>Městský park Babinec</t>
  </si>
  <si>
    <t xml:space="preserve"> - ČOV - hrubé čištění, zpětná klapka</t>
  </si>
  <si>
    <t xml:space="preserve"> - RVRK ul. Hybešova</t>
  </si>
  <si>
    <t>příjmy z věcných břemen - metropolitní síť</t>
  </si>
  <si>
    <t>příjmy z prodeje ost.dlouh.majetku - metropolitní síť</t>
  </si>
  <si>
    <t>Náhrada ubytování v Lánicích 42 (buňky)</t>
  </si>
  <si>
    <t xml:space="preserve">      - mzdové a ostat.osobní výdaje 1 420 tis.</t>
  </si>
  <si>
    <t xml:space="preserve">    - z toho mzdové a ostat.osobní výdaje 170 tis.</t>
  </si>
  <si>
    <t>Kronika</t>
  </si>
  <si>
    <t xml:space="preserve">    - z toho mzdové a ostat.osobní výdaje  750 tis.</t>
  </si>
  <si>
    <r>
      <rPr>
        <b/>
        <sz val="8"/>
        <rFont val="Arial"/>
        <family val="2"/>
      </rPr>
      <t>Ostatní sport. činnost</t>
    </r>
    <r>
      <rPr>
        <sz val="8"/>
        <rFont val="Arial"/>
        <family val="2"/>
      </rPr>
      <t xml:space="preserve">  - podpora sportovních organizací</t>
    </r>
  </si>
  <si>
    <r>
      <t xml:space="preserve">Ostatní zájmová činnost </t>
    </r>
    <r>
      <rPr>
        <sz val="8"/>
        <rFont val="Arial"/>
        <family val="2"/>
      </rPr>
      <t>- podpora organizací v této oblasti</t>
    </r>
  </si>
  <si>
    <r>
      <t xml:space="preserve">Ost.soc.péče a pomoc ost.skupinám obyvatelstva - </t>
    </r>
    <r>
      <rPr>
        <b/>
        <sz val="8"/>
        <rFont val="Arial CE"/>
        <family val="2"/>
      </rPr>
      <t>Seniortaxi</t>
    </r>
  </si>
  <si>
    <r>
      <t>Ostatní činnosti jinde nezař. -</t>
    </r>
    <r>
      <rPr>
        <b/>
        <sz val="8"/>
        <rFont val="Arial"/>
        <family val="2"/>
      </rPr>
      <t xml:space="preserve"> rezerva</t>
    </r>
  </si>
  <si>
    <t>v Kč</t>
  </si>
  <si>
    <t>Částka</t>
  </si>
  <si>
    <t xml:space="preserve"> třídou 8 - financování</t>
  </si>
  <si>
    <t>Základní škola a Praktická škola Velká Bíteš, přísp. org. (ZŠaPŠ)</t>
  </si>
  <si>
    <t>ZŠaPŠ - příspěvek na provoz vč.prostředků z daru od kraje</t>
  </si>
  <si>
    <t>ZŠaPŠ - příspěvek na odpisy</t>
  </si>
  <si>
    <t>Návrh usnesení:</t>
  </si>
  <si>
    <t>včetně závazných ukazatelů dle § 12 zák. č. 250/2000 Sb., o rozpočtových pravidlech</t>
  </si>
  <si>
    <t>územních rozpočtů, ve znění pozdějších předpisů.</t>
  </si>
  <si>
    <t>odpovědnost: odbor finanční</t>
  </si>
  <si>
    <t>řešitel: Pokorná Věra</t>
  </si>
  <si>
    <t>2023</t>
  </si>
  <si>
    <t>poplatek za odnětí pozemků</t>
  </si>
  <si>
    <t>ost.záležitosti pozem.komunikací-přijaté pojistné náhrady</t>
  </si>
  <si>
    <t>přefakturace energií - rekonstrukce MŠ Masaryk.nám.86</t>
  </si>
  <si>
    <t>ost.sportovní činnost - vratka nevyčerpané dotace z roku 2021</t>
  </si>
  <si>
    <t>nebyt.hospodářství - příjmy z pronájmu ostat.nemovitostí vč.kotelen</t>
  </si>
  <si>
    <t>veřejné osvětlení - přeplatky energií</t>
  </si>
  <si>
    <t>činnost místní správy - příspěvky a náhrady - přefakturace, dbp</t>
  </si>
  <si>
    <t>ost.neidentifikované příjmy, mylné platby</t>
  </si>
  <si>
    <t>přísp.na NVNK Pod Spravedlností (přísp. SVK Žďársko)</t>
  </si>
  <si>
    <t xml:space="preserve"> - neúčelový příspěvek ke zmírnění negativních dopadů na daňové příjmy obcí</t>
  </si>
  <si>
    <t>Neinvestiční přijaté transfery od obcí</t>
  </si>
  <si>
    <t xml:space="preserve"> - od obcí za projednávání přestupků</t>
  </si>
  <si>
    <t xml:space="preserve"> - pro ZŠ OP Potravinová pomoc dětem</t>
  </si>
  <si>
    <t xml:space="preserve"> - pro ZŠaPŠ OP Potravinová pomoc dětem</t>
  </si>
  <si>
    <t>Investiční transfery přijaté ze státních fondů</t>
  </si>
  <si>
    <t xml:space="preserve"> - v tom: zapojení rezervy Ul.Rajhradská 7 800 tis.</t>
  </si>
  <si>
    <t xml:space="preserve">               zapojení rezervy Úpravy okolí MŠ Masaryk.nám. 2 000 tis.</t>
  </si>
  <si>
    <t xml:space="preserve">               zůstatek na bankovním účtu soc.fondu 600 tis.</t>
  </si>
  <si>
    <t xml:space="preserve">     -  od KB (Zkapacitnění MŠ VB Masaryk.nám.86 a infr.U Stadionu)</t>
  </si>
  <si>
    <t>Základní škola a Praktická škola Velká Bíteš, přísp. org. (ZŠ a PŠ)</t>
  </si>
  <si>
    <t>ZŠ a PŠ - příspěvek na provoz vč.prostředků z daru od kraje</t>
  </si>
  <si>
    <t>ZŠ a PŠ - příspěvek na odpisy</t>
  </si>
  <si>
    <t>ZŠ a PŠ - převod dotace od kraje na Potravinovou pomoc dětem</t>
  </si>
  <si>
    <t xml:space="preserve">    -Lesní klub Pecka, z.s.</t>
  </si>
  <si>
    <t xml:space="preserve">    -ZŠ Lípa, z.s.</t>
  </si>
  <si>
    <t>?</t>
  </si>
  <si>
    <t>Volba prezidenta</t>
  </si>
  <si>
    <t>úroky z úvěru - přístavba soc.zař.a stav.úpravy KD V.Bíteš</t>
  </si>
  <si>
    <t xml:space="preserve"> - NVNK Pod Spravedlností</t>
  </si>
  <si>
    <t xml:space="preserve"> - RVRK ul. Pod Hradbami</t>
  </si>
  <si>
    <t>spl.SVK na 3 roky (22,23,24)</t>
  </si>
  <si>
    <t>Babinec - úpravy komunikací</t>
  </si>
  <si>
    <t>Chobůtky - chodník a plot</t>
  </si>
  <si>
    <t>Okružní křižovatka Kpt. Jaroše</t>
  </si>
  <si>
    <t>Přechod pro chodce Karlov vč.osvětlení</t>
  </si>
  <si>
    <t>Zkapacitnění MŠ V.Bíteš, Mas.nám. 86 (dotač.akce)</t>
  </si>
  <si>
    <t>Přístavba soc.zařízení a stavební úpravy Kulturního domu V.Bíteš</t>
  </si>
  <si>
    <t>Rekonstrukce KD v Bezděkově</t>
  </si>
  <si>
    <t xml:space="preserve">Fotbalový stadion ve V.Bíteši </t>
  </si>
  <si>
    <t>Úpravy okolí MŠ U Stadionu</t>
  </si>
  <si>
    <t>příjmy z prodeje pozemků Kraji Vysočina - SZ obchvat</t>
  </si>
  <si>
    <t xml:space="preserve"> - z MMR na přístavbu soc.zařízení a stav.úpravy KD V.Bíteš</t>
  </si>
  <si>
    <t xml:space="preserve"> - z MMR-IROP Výstavba chodníku Rajhradská-Jihlavská VB</t>
  </si>
  <si>
    <t xml:space="preserve"> - úvěr od KB Přístavba soc.zař.a stav.úpravy KD VB</t>
  </si>
  <si>
    <t>končí 31.12.23</t>
  </si>
  <si>
    <t>Zvýšení bezpečnosti ICT Velká Bíteš (dotace z FV 150 tis.)</t>
  </si>
  <si>
    <t>spl.SVK na 2 roky (22,23)</t>
  </si>
  <si>
    <t>Modernizace učebny CNC na SOŠ Jana Tiraye</t>
  </si>
  <si>
    <t xml:space="preserve"> - dotace na Modernizaci učebny CNC na SOŠ Jana Tiraye</t>
  </si>
  <si>
    <t>Komunikace Na Vyhlídce</t>
  </si>
  <si>
    <t>Mihal??</t>
  </si>
  <si>
    <t>Nadace partnerství - přísp.na projekt Školní zahrada MŠ Lánice</t>
  </si>
  <si>
    <t>Nadace partnerství - přísp.na projekt Výsadba zeleně na sídl.VB</t>
  </si>
  <si>
    <t>Příjem úhrady nákl.na přípravu DZR - PD a souvis.náklady</t>
  </si>
  <si>
    <t>pohřebnictví - přeplatky energií</t>
  </si>
  <si>
    <t>činnost místní správy - přijaté sankční platby</t>
  </si>
  <si>
    <t xml:space="preserve"> - z Min.kultury na regeneraci památek</t>
  </si>
  <si>
    <t xml:space="preserve"> -ostatní výdaje</t>
  </si>
  <si>
    <t>v příjmech příspěvek</t>
  </si>
  <si>
    <t>Úpravy okolí Kulturního domu ve Velké Bíteši</t>
  </si>
  <si>
    <t>Lánice 42-demol.a stav.úpravy</t>
  </si>
  <si>
    <t>Rozpočet na rok 2023 se schvaluje jako schodkový s tím, že rozdíl mezi příjmy a výdaji je vyrovnán</t>
  </si>
  <si>
    <t>43 - Sociální služby a pomoc a spol. čin. v soc.zabezpečení a politice zaměstnanosti</t>
  </si>
  <si>
    <t>521 - Ochrana obyvatelstva - krizová opatření</t>
  </si>
  <si>
    <t>61 - Státní moc, státní správa, územní samospráva a pol. strany</t>
  </si>
  <si>
    <t xml:space="preserve"> - zůstatek na bankovním účtu sociálního fondu 600 tis.</t>
  </si>
  <si>
    <t>Zastupitelstvo města Velká Bíteš uděluje radě města souhlas s těmito změnami rozpočtu:</t>
  </si>
  <si>
    <t xml:space="preserve"> - příjem a výplata průtokových dotací pro příspěvkové organizace města </t>
  </si>
  <si>
    <t xml:space="preserve">   úprava příspěvku na odpisy v souvislosti se schváleným odpisovým plánem přísp.organizací, včetně příslušné korekce v příjmech</t>
  </si>
  <si>
    <t xml:space="preserve">   za odvody z odpisů</t>
  </si>
  <si>
    <t>U prostředků vyčleněných pro místní části města se stanovuje jako závazný ukazatel rozpočtu celkový objem prostředků za všechny</t>
  </si>
  <si>
    <t>místní části.</t>
  </si>
  <si>
    <t>Pokud náklady na jednotlivou akci převýší částku vyčleněnou pro danou místní část na daný rok, bude z částky převyšující tuto</t>
  </si>
  <si>
    <t>hodnotu hrazeno 50 % skutečných nákladů na danou akci z kapitoly místní části. Zbývající část bude hrazena z prostředků města.</t>
  </si>
  <si>
    <t>Pořízení projektu na konkrétní investici bude po předchozím projednání s osadním výborem hrazeno z rozpočtu místní části a při</t>
  </si>
  <si>
    <t>realizaci stavby bude úhrada těchto nákladů odečtena z podílu místní části na danou investici.</t>
  </si>
  <si>
    <t xml:space="preserve"> - příjem dotací v neomezené výši s případným navýšením souvisejících výdajů nebo výdajové rezervy ve výši dotace</t>
  </si>
  <si>
    <t xml:space="preserve"> - navýšení, případně snížení závazného ukazatele rozpočtu města ve výši 500 tis. Kč na jednu položku a rozpočtové opatření</t>
  </si>
  <si>
    <t>službou a Domova důchodců spadá pod Pověření Kraje Vysočina k zajištění dostupnosti poskytování sociální služby zařazením do</t>
  </si>
  <si>
    <t>sítě veřejně podporovaných sociálních služeb v Kraji Vysočina udělené pro Polikliniku Velká Bíteš k zajištění dostupnosti dané</t>
  </si>
  <si>
    <t>sociální služby zařazené v krajské síti sociálních služeb Kraje Vysočina. Tyto finanční prostředky tvoří nedílnou sočást jednotné</t>
  </si>
  <si>
    <t>vyrovnávací platby hrazené Poliklinice v souladu s Rozhodnutím Komise o použití čl. 106 odst. 2 Smlouvy o fungování Evropské</t>
  </si>
  <si>
    <t>unie na státní podporu ve formě vyrovnávací platby za závazek veřejné služby udělené určitým podnikům pověřeným poskytováním</t>
  </si>
  <si>
    <t>služeb obecného hospodářského zájmu (2012/21/EU). Město prohlašuje, že se cítí být vázáno všemi podmínkami, pravidly</t>
  </si>
  <si>
    <t>a zásadami, jimiž se řídí výše uvedené Pověření a na které je v tomto Pověření odkazováno.</t>
  </si>
  <si>
    <t>Město Velká Bíteš prohlašuje, že příspěvek poskytnutý Poliklinice Velká Bíteš, přísp.organizaci na provoz Domu s pečovatelskou</t>
  </si>
  <si>
    <r>
      <t>Finanční</t>
    </r>
    <r>
      <rPr>
        <b/>
        <sz val="8"/>
        <rFont val="Arial CE"/>
        <family val="0"/>
      </rPr>
      <t xml:space="preserve"> pomoc postiženým dětem</t>
    </r>
    <r>
      <rPr>
        <sz val="8"/>
        <rFont val="Arial CE"/>
        <family val="0"/>
      </rPr>
      <t xml:space="preserve"> 80 tis. Kč</t>
    </r>
  </si>
  <si>
    <t>https://www.vbites.cz/mestsky-urad-a-samosprava/mestsky-urad/odbor-financni</t>
  </si>
  <si>
    <t xml:space="preserve">Rozpočty minulých let včetně jejich plnění jsou zveřejněny na webových stránkách města a monitoru státní pokladny: </t>
  </si>
  <si>
    <t>https://monitor.statnipokladna.cz/ucetni-jednotka/00295647/prehled?rad=t&amp;obdobi=2208</t>
  </si>
  <si>
    <r>
      <t xml:space="preserve">Ostatní sportovní činnost  - </t>
    </r>
    <r>
      <rPr>
        <b/>
        <sz val="8"/>
        <rFont val="Arial"/>
        <family val="2"/>
      </rPr>
      <t>podpora sportovních organizací</t>
    </r>
    <r>
      <rPr>
        <sz val="8"/>
        <rFont val="Arial"/>
        <family val="2"/>
      </rPr>
      <t xml:space="preserve"> 3700 tis. Kč</t>
    </r>
  </si>
  <si>
    <r>
      <rPr>
        <sz val="8"/>
        <rFont val="Arial"/>
        <family val="2"/>
      </rPr>
      <t xml:space="preserve">Ostatní </t>
    </r>
    <r>
      <rPr>
        <b/>
        <sz val="8"/>
        <rFont val="Arial"/>
        <family val="2"/>
      </rPr>
      <t>zájmová činnost - podpora organizací</t>
    </r>
    <r>
      <rPr>
        <sz val="8"/>
        <rFont val="Arial"/>
        <family val="2"/>
      </rPr>
      <t xml:space="preserve"> v této oblasti 400 tis. Kč</t>
    </r>
  </si>
  <si>
    <t>zdroje z minulých let</t>
  </si>
  <si>
    <t>splátky úvěrů</t>
  </si>
  <si>
    <t>v tom:</t>
  </si>
  <si>
    <t>změna stavu krát.peněžních prostředků na bankovních účtech (zůstatek účtu sociálního fondu 600 tis.)</t>
  </si>
  <si>
    <r>
      <t xml:space="preserve">521 - Ochrana obyvatelstva - </t>
    </r>
    <r>
      <rPr>
        <sz val="8"/>
        <rFont val="Arial"/>
        <family val="2"/>
      </rPr>
      <t>krizová opatření</t>
    </r>
  </si>
  <si>
    <r>
      <t>Ostatní sport. činnost  -</t>
    </r>
    <r>
      <rPr>
        <b/>
        <sz val="8"/>
        <rFont val="Arial"/>
        <family val="2"/>
      </rPr>
      <t xml:space="preserve"> podpora sportovních organizací</t>
    </r>
  </si>
  <si>
    <r>
      <rPr>
        <sz val="8"/>
        <rFont val="Arial"/>
        <family val="2"/>
      </rPr>
      <t>Ostatní</t>
    </r>
    <r>
      <rPr>
        <b/>
        <sz val="8"/>
        <rFont val="Arial"/>
        <family val="2"/>
      </rPr>
      <t xml:space="preserve"> zájmová činnost - podpora organizací</t>
    </r>
    <r>
      <rPr>
        <sz val="8"/>
        <rFont val="Arial"/>
        <family val="2"/>
      </rPr>
      <t xml:space="preserve"> v této oblasti</t>
    </r>
  </si>
  <si>
    <t>55 - Požární ochrana a integr. záchr.systém - požární ochrana včetně pojištění zásah.jednotky</t>
  </si>
  <si>
    <t>64 - Ostatní činnosti, ostatní příspěvky a dary</t>
  </si>
  <si>
    <t>Metropolitní síť města (provoz MAN, pokládka při rekon.ulic, napojení a zakončení v objektech města)</t>
  </si>
  <si>
    <t xml:space="preserve">Výdaje dle závazných ukazatelů v Kč                                    </t>
  </si>
  <si>
    <t>Indikátory dobré finanční kondice obce</t>
  </si>
  <si>
    <t>Provozní saldo - Město Velká Bíteš</t>
  </si>
  <si>
    <t>pol.4112-souhrnný dotační vztah</t>
  </si>
  <si>
    <t>dotace na výkon sociální práce</t>
  </si>
  <si>
    <t>neúčel.přísp.ke zmírnění negativ.dop.daň.příj.</t>
  </si>
  <si>
    <t>z kraje na vzděl.žáků se spec.pot.</t>
  </si>
  <si>
    <t>Provozní příjmy celkem</t>
  </si>
  <si>
    <t>Provozní výdaje celkem</t>
  </si>
  <si>
    <t>Provozní saldo</t>
  </si>
  <si>
    <t>(mělo by být kladné)</t>
  </si>
  <si>
    <t>(je doporučeno min.1/3 použít na investice)</t>
  </si>
  <si>
    <t>Podíl provozního salda na</t>
  </si>
  <si>
    <t>běžných příjmech</t>
  </si>
  <si>
    <t>strop "bezpečné zadluženosti" = max 5x provozní saldo</t>
  </si>
  <si>
    <t>strop 5x provozní saldo</t>
  </si>
  <si>
    <t>dle rozpočtu na rok 2023</t>
  </si>
  <si>
    <t>výkupy nemovitostí</t>
  </si>
  <si>
    <t>provozní náklady v místních částech</t>
  </si>
  <si>
    <t>optimální hodnota je min. 25 %</t>
  </si>
  <si>
    <t>Ostatní činnosti jinde nezař. - rezerva</t>
  </si>
  <si>
    <t>Částka provozního salda</t>
  </si>
  <si>
    <t>kapitálové příjmy</t>
  </si>
  <si>
    <t xml:space="preserve">    - z toho mzdové a ostat.osobní výdaje 40 tis.</t>
  </si>
  <si>
    <t>předpokládaná částka k použití na investice</t>
  </si>
  <si>
    <t>zůstatek prostředků na bankovních účtech</t>
  </si>
  <si>
    <t>čerpání úvěru bez splátky z dotace</t>
  </si>
  <si>
    <t>předpokládaná částka k použití na investice z příjmů daného roku</t>
  </si>
  <si>
    <t>dotace na investiční akce</t>
  </si>
  <si>
    <t>MŠ II - příspěvek na pořízení konvektomatu</t>
  </si>
  <si>
    <t>spl.SVK na 3 roky (24,25,26)</t>
  </si>
  <si>
    <t>Úprava okolí MŠ Lánice 300</t>
  </si>
  <si>
    <t>Rekonstrukce výtahu v DPS</t>
  </si>
  <si>
    <t>Činnost místní správy – poskytování věcných darů starostkou</t>
  </si>
  <si>
    <t>Úpravy okolí ZŠ Sadová 115 - parkoviště</t>
  </si>
  <si>
    <t>Dešťová kanalizace Za Školou</t>
  </si>
  <si>
    <t xml:space="preserve">                                                  Návrh rozpočtu  na rok 2024 - pracovní materiál</t>
  </si>
  <si>
    <t>2024</t>
  </si>
  <si>
    <t>ZŠ Velká Bíteš - dary na prázdninovou družinu</t>
  </si>
  <si>
    <t>ZŠ - náhrada škody - snížení dotace (ikis s.r.o.)</t>
  </si>
  <si>
    <t>činnosti knihovnické - přeplatky energií</t>
  </si>
  <si>
    <t>kašný - přeplatek  na vodném</t>
  </si>
  <si>
    <t>Služba Seniortaxi - přeplatek z min. roku</t>
  </si>
  <si>
    <t>Požární ochrana - ostatní příspěvky a náhrady</t>
  </si>
  <si>
    <t>fin.vypořádání - Sml.o přísp.SVK Žďársko - 14 BD</t>
  </si>
  <si>
    <t xml:space="preserve"> - dotace na volbu prezidenta</t>
  </si>
  <si>
    <t xml:space="preserve"> - z MŠMT pro MŠ Masaryk.nám.- OP J.A.Komenský</t>
  </si>
  <si>
    <t xml:space="preserve"> - z MŠMT pro MŠ U Stad.- OP J.A.Komenský</t>
  </si>
  <si>
    <t xml:space="preserve"> - z MŠMT pro ZŠ V.Bíteš - OP J.A.Komenský</t>
  </si>
  <si>
    <t xml:space="preserve"> - z MŠMT pro ZŠ a PŠ - OP J.A.Komenský</t>
  </si>
  <si>
    <t xml:space="preserve"> - z MŠMT pro ZUŠ V.Bíteš - OP J.A.Komenský</t>
  </si>
  <si>
    <t xml:space="preserve"> - z FV na Akceschopnost jednotek požární ochrany obcí 2022</t>
  </si>
  <si>
    <t xml:space="preserve"> - z kraje pro ICaKK na Elektronické služby</t>
  </si>
  <si>
    <t xml:space="preserve"> - z kraje pro ICaKK na Bítešské kulturní léto 2022</t>
  </si>
  <si>
    <t xml:space="preserve"> - z FV na turistická posezení ve V.Bíteši</t>
  </si>
  <si>
    <t xml:space="preserve"> - z FV Památky 2023 - Restaurování sochy J.Nepomuckého v Jáchymově</t>
  </si>
  <si>
    <t xml:space="preserve"> - z FV Ekologická výchova - projekt Skála v Holubí Zhoři</t>
  </si>
  <si>
    <t xml:space="preserve"> - Památkově chráněná území 2023 - Obnova výplní otvorů dvor.tr.85</t>
  </si>
  <si>
    <t xml:space="preserve"> - ze SZIF na přístavbu schodiště MŠ U Stadionu-dopl.dotace</t>
  </si>
  <si>
    <t xml:space="preserve"> - Obnova venkova 2023 - Zateplení a nová fasáda KD v Jáchymově</t>
  </si>
  <si>
    <t xml:space="preserve"> - na dopravní automobil pro JSDH</t>
  </si>
  <si>
    <t xml:space="preserve">     -  od KB (přístavba soc.zařízení a stav.úpravy KD VB)</t>
  </si>
  <si>
    <t>končí 31.12.27</t>
  </si>
  <si>
    <t>končí 31.12.28</t>
  </si>
  <si>
    <t>končí 31.12.30</t>
  </si>
  <si>
    <t>končí 31.12.26</t>
  </si>
  <si>
    <t>čsú 5 361 obyv.</t>
  </si>
  <si>
    <t>MŠ I - převod dotace od MŠMT OP J.A.Komenský</t>
  </si>
  <si>
    <t>MŠ II - převod dotace od MŠMT OP J.A.Komenský</t>
  </si>
  <si>
    <t>ZŠ  - převod dotace od MŠMT OP J.A.Komenský</t>
  </si>
  <si>
    <t>ZŠ a PŠ - převod dotace od MŠMT OP J.A.Komenský</t>
  </si>
  <si>
    <t>IC a KK - převod dotace z kraje na elektronické služby</t>
  </si>
  <si>
    <t>IC a KK - převod dotace z kraje na Bítešské kulturní léto</t>
  </si>
  <si>
    <t>IC a KK - Kulturní dům - neinv.příspěvek na vybavení restaurace</t>
  </si>
  <si>
    <t>IC a KK - Kulturní dům - inv.příspěvek na vybavení restaurace</t>
  </si>
  <si>
    <t>? Sníž.o vyšší nájem</t>
  </si>
  <si>
    <t>restaurace</t>
  </si>
  <si>
    <t xml:space="preserve">   Mighty Shake Zastávka</t>
  </si>
  <si>
    <t xml:space="preserve">    -Centrum pro neslyšící a nedoslýchavé</t>
  </si>
  <si>
    <t xml:space="preserve">    -Na kole dětem</t>
  </si>
  <si>
    <t>jader U St.475,548?</t>
  </si>
  <si>
    <t>?navýšit-reko umakart.</t>
  </si>
  <si>
    <t>?Ing.Bednář ÚP</t>
  </si>
  <si>
    <t>6 mil.poz.u FS</t>
  </si>
  <si>
    <t>5 361 obyv.x16</t>
  </si>
  <si>
    <t>611x</t>
  </si>
  <si>
    <t>Volby do Evropského parlamentu</t>
  </si>
  <si>
    <t>Volby do zastupitelstva kraje + senát</t>
  </si>
  <si>
    <t>?navýšení PP</t>
  </si>
  <si>
    <t>Finanční vypořádání-vratka dotace na volbu prezidenta 2022</t>
  </si>
  <si>
    <t xml:space="preserve"> -Domácí hospic Vysočina</t>
  </si>
  <si>
    <t xml:space="preserve"> -Portimo o.p.s.</t>
  </si>
  <si>
    <r>
      <rPr>
        <b/>
        <sz val="6.5"/>
        <rFont val="Arial"/>
        <family val="2"/>
      </rPr>
      <t>Březka</t>
    </r>
    <r>
      <rPr>
        <sz val="6.5"/>
        <rFont val="Arial"/>
        <family val="2"/>
      </rPr>
      <t xml:space="preserve"> - odhad podílu na rok 2024                 Kč 750.000,00</t>
    </r>
  </si>
  <si>
    <r>
      <rPr>
        <b/>
        <sz val="6.5"/>
        <rFont val="Arial"/>
        <family val="2"/>
      </rPr>
      <t>Holubí Zhoř</t>
    </r>
    <r>
      <rPr>
        <sz val="6.5"/>
        <rFont val="Arial"/>
        <family val="2"/>
      </rPr>
      <t xml:space="preserve"> - odhad podílu na rok 2024         Kč 1.060.000,00</t>
    </r>
  </si>
  <si>
    <r>
      <rPr>
        <b/>
        <sz val="6.5"/>
        <rFont val="Arial"/>
        <family val="2"/>
      </rPr>
      <t>Jindřichov</t>
    </r>
    <r>
      <rPr>
        <sz val="6.5"/>
        <rFont val="Arial"/>
        <family val="2"/>
      </rPr>
      <t xml:space="preserve"> - odhad podílu na rok 2024           Kč 500.000,00</t>
    </r>
  </si>
  <si>
    <r>
      <rPr>
        <b/>
        <sz val="6.5"/>
        <rFont val="Arial"/>
        <family val="2"/>
      </rPr>
      <t>Košíkov</t>
    </r>
    <r>
      <rPr>
        <sz val="6.5"/>
        <rFont val="Arial"/>
        <family val="2"/>
      </rPr>
      <t xml:space="preserve"> - odhad podílu na rok 2024                Kč 1.290.000,00</t>
    </r>
  </si>
  <si>
    <r>
      <rPr>
        <b/>
        <sz val="6.5"/>
        <rFont val="Arial"/>
        <family val="2"/>
      </rPr>
      <t>Ludvíkov</t>
    </r>
    <r>
      <rPr>
        <sz val="6.5"/>
        <rFont val="Arial"/>
        <family val="2"/>
      </rPr>
      <t xml:space="preserve"> - odhad podílu na rok 2024              Kč 270.000,00</t>
    </r>
  </si>
  <si>
    <r>
      <rPr>
        <b/>
        <sz val="6.5"/>
        <rFont val="Arial"/>
        <family val="2"/>
      </rPr>
      <t>Bezděkov</t>
    </r>
    <r>
      <rPr>
        <sz val="6.5"/>
        <rFont val="Arial"/>
        <family val="2"/>
      </rPr>
      <t xml:space="preserve"> - odhad podílu na rok 2024            Kč 430.000,00</t>
    </r>
  </si>
  <si>
    <r>
      <rPr>
        <b/>
        <sz val="6.5"/>
        <rFont val="Arial"/>
        <family val="2"/>
      </rPr>
      <t>Jáchymov</t>
    </r>
    <r>
      <rPr>
        <sz val="6.5"/>
        <rFont val="Arial"/>
        <family val="2"/>
      </rPr>
      <t xml:space="preserve"> - odhad podílu na rok 2024           Kč 600.000,00</t>
    </r>
  </si>
  <si>
    <r>
      <rPr>
        <b/>
        <sz val="6.5"/>
        <rFont val="Arial"/>
        <family val="2"/>
      </rPr>
      <t>Pánov</t>
    </r>
    <r>
      <rPr>
        <sz val="6.5"/>
        <rFont val="Arial"/>
        <family val="2"/>
      </rPr>
      <t xml:space="preserve"> - odhad podílu na rok 2024                   Kč 108.000,00</t>
    </r>
  </si>
  <si>
    <r>
      <rPr>
        <b/>
        <sz val="6.5"/>
        <rFont val="Arial"/>
        <family val="2"/>
      </rPr>
      <t>Jestřabí</t>
    </r>
    <r>
      <rPr>
        <sz val="6.5"/>
        <rFont val="Arial"/>
        <family val="2"/>
      </rPr>
      <t xml:space="preserve"> - odhad podílu na rok 2024               Kč 270.000,00</t>
    </r>
  </si>
  <si>
    <t>Restaurování sochy J.Nepomuckého v Jáchymově</t>
  </si>
  <si>
    <t>Projekt Skála v Holubí Zhoři</t>
  </si>
  <si>
    <t>Zateplení a nová fasáda KD v Jáchymově (dotace z Kr.Vysočina)</t>
  </si>
  <si>
    <t xml:space="preserve"> - RVRK ul. U Stadionu, Družstevní</t>
  </si>
  <si>
    <t xml:space="preserve"> - RV ul. Lánice - Jihlavská</t>
  </si>
  <si>
    <t xml:space="preserve"> - RK ul. Za Uličkami</t>
  </si>
  <si>
    <t xml:space="preserve"> - RVRK Chobůtky</t>
  </si>
  <si>
    <t>Úprava veřejného prostranství Spálené Valy vč. parkoviště</t>
  </si>
  <si>
    <t>Cyklistická infrastruktura</t>
  </si>
  <si>
    <t>Technická a dopravní infrastruktura U Stadionu-2.etapa (DZR)</t>
  </si>
  <si>
    <t>Stavební úpravy Kulturního domu (rekon.ubytování, dlažba)</t>
  </si>
  <si>
    <t>Fotovoltaika na budovách města</t>
  </si>
  <si>
    <t>Obnova výplní otvorů dvorního traktu Mas.nám.85 (dotace z kraje)</t>
  </si>
  <si>
    <t>Masarykovo nám. 86 - oprava, sanace</t>
  </si>
  <si>
    <t>Městský park Babinec vč.dopravního hříště</t>
  </si>
  <si>
    <t>5,4 mil.</t>
  </si>
  <si>
    <r>
      <rPr>
        <b/>
        <sz val="8"/>
        <rFont val="Arial"/>
        <family val="2"/>
      </rPr>
      <t>Březka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</si>
  <si>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Holubí Zhoř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</si>
  <si>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Jindřichov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</si>
  <si>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Košíkov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</si>
  <si>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Ludvíkov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</si>
  <si>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Bezděkov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</si>
  <si>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Jáchymov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</si>
  <si>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Pánov</t>
    </r>
    <r>
      <rPr>
        <sz val="8"/>
        <rFont val="Arial"/>
        <family val="2"/>
      </rPr>
      <t xml:space="preserve"> - odhad podílu na rok 2024</t>
    </r>
  </si>
  <si>
    <r>
      <rPr>
        <b/>
        <sz val="8"/>
        <rFont val="Arial"/>
        <family val="2"/>
      </rPr>
      <t>Jestřabí</t>
    </r>
    <r>
      <rPr>
        <sz val="8"/>
        <rFont val="Arial"/>
        <family val="2"/>
      </rPr>
      <t xml:space="preserve"> - odhad podílu na rok 2024</t>
    </r>
  </si>
  <si>
    <t>Chobůtky</t>
  </si>
  <si>
    <t>Technická a dopravní infrastruktura U Stadionu-2.etapa (v souvislosti s DZR)</t>
  </si>
  <si>
    <t xml:space="preserve">                                                  Rozpočet na rok 2024 schválený zastupitelstvem města 11.12.2023</t>
  </si>
  <si>
    <t xml:space="preserve"> - rozpis a úprava příspěvků na provoz, příp.investice pro příspěvkové organizace v souvislosti se schvalovanými žádostmi RM ve funkci zřizovatele,</t>
  </si>
  <si>
    <t>Zastupitelstvo města Velká Bíteš schvaluje rozpočet města Velká Bíteš na rok 2024 v předloženém znění</t>
  </si>
  <si>
    <t>termín: 1.1.2024</t>
  </si>
  <si>
    <t>plánovaný zůstatek úvěrů k 31.12.2024</t>
  </si>
  <si>
    <t>plánované platby úroků z úvěru v roce 2024</t>
  </si>
  <si>
    <t>plánované splátky úvěrů v roce 2024 řádné</t>
  </si>
  <si>
    <t>plánované splátky úvěrů v roce 2024 mimoř.z dotací</t>
  </si>
  <si>
    <r>
      <t xml:space="preserve">Ostatní sportovní činnost  - </t>
    </r>
    <r>
      <rPr>
        <b/>
        <sz val="8"/>
        <rFont val="Arial"/>
        <family val="2"/>
      </rPr>
      <t>podpora sportovních organizací</t>
    </r>
  </si>
  <si>
    <r>
      <rPr>
        <sz val="8"/>
        <rFont val="Arial"/>
        <family val="2"/>
      </rPr>
      <t xml:space="preserve">Ostatní </t>
    </r>
    <r>
      <rPr>
        <b/>
        <sz val="8"/>
        <rFont val="Arial"/>
        <family val="2"/>
      </rPr>
      <t>zájmová činnost - podpora organizací</t>
    </r>
    <r>
      <rPr>
        <sz val="8"/>
        <rFont val="Arial"/>
        <family val="2"/>
      </rPr>
      <t xml:space="preserve"> v této oblasti</t>
    </r>
  </si>
  <si>
    <r>
      <t>Finanční</t>
    </r>
    <r>
      <rPr>
        <b/>
        <sz val="8"/>
        <rFont val="Arial CE"/>
        <family val="0"/>
      </rPr>
      <t xml:space="preserve"> pomoc postiženým dětem</t>
    </r>
  </si>
  <si>
    <t>komunální služby a úz.rozvoj - příjmy z pronájmu metropolitní sítě</t>
  </si>
  <si>
    <t>???</t>
  </si>
  <si>
    <t>70 mil.dotace+úvěr</t>
  </si>
  <si>
    <t>10 mil.dotace+úvěr</t>
  </si>
  <si>
    <t>navýšení o 80%</t>
  </si>
  <si>
    <t>??</t>
  </si>
  <si>
    <t>Kulturní a kreativní centrum Masar.nám.67 (pivovar-knihovna)</t>
  </si>
  <si>
    <t>spl.SVK na 2 roky (24,25)</t>
  </si>
  <si>
    <t xml:space="preserve"> - RVRK ul Hybešova - 2. etapa + dokonč.1.etapy</t>
  </si>
  <si>
    <t>Úpravy okolí MŠ U Stadionu (rampa)</t>
  </si>
  <si>
    <r>
      <t xml:space="preserve">Finanční </t>
    </r>
    <r>
      <rPr>
        <b/>
        <sz val="8"/>
        <rFont val="Arial CE"/>
        <family val="0"/>
      </rPr>
      <t>pomoc postiženým občanům</t>
    </r>
  </si>
  <si>
    <t>Finanční pomoc postiženým občanům</t>
  </si>
  <si>
    <t>silnice - příjaté pojistné náhrady</t>
  </si>
  <si>
    <t>silnice - přeplatek EGD - přeložka Rajhradská</t>
  </si>
  <si>
    <t>bytové hospodářství - přijaté pojistné náhrady - požár</t>
  </si>
  <si>
    <t>komunální služba a úz.rozvoj - příjmy z prodeje (dlažba…)</t>
  </si>
  <si>
    <t>finanční vypořádání min.let - ZŠ vratka dotace Potravinová pomoc</t>
  </si>
  <si>
    <t>finanční vypořádání min.let - ZŠaPŠ vratka dotace Potravinová pomoc</t>
  </si>
  <si>
    <t>Nadace ČEZ - dar na osvětlení přechodu na Karlově</t>
  </si>
  <si>
    <t xml:space="preserve"> - Zvýšení bezpečnosti ICT Velká Bíteš </t>
  </si>
  <si>
    <t xml:space="preserve"> - z FV Inf.cest.ruchu-Turistické odpočívky v okolí VB</t>
  </si>
  <si>
    <t>ZŠ - FV min.let - vratka dotace Potravinová pomoc dětem</t>
  </si>
  <si>
    <t>ZUŠ - převod dotace od MŠMT OP J.A.Komenský</t>
  </si>
  <si>
    <t>Projekt Vratné kelímky - dar Mikroregionu Velkom-Bítešsko</t>
  </si>
  <si>
    <t>Turistické odpočívky v okolí VB (Březka,Jáchymov,H.Zhoř)</t>
  </si>
  <si>
    <t xml:space="preserve"> - vodovod ul. Lánice (Spálené Valy)</t>
  </si>
  <si>
    <t>rampa-dokončení</t>
  </si>
  <si>
    <t>Košíkov - chodník podél silnice II/395 včetně VO</t>
  </si>
  <si>
    <t xml:space="preserve">          - z toho mzdové a ostat.osobní výdaje 900 tis.</t>
  </si>
  <si>
    <t xml:space="preserve">        - z toho mzdové a ostat.osobní výdaje 15 140 tis.</t>
  </si>
  <si>
    <t xml:space="preserve">               - z toho mzdové a ostat.osobní výdaje 1 820 tis.</t>
  </si>
  <si>
    <t xml:space="preserve">          - z toho mzdové a ostat.osobní výdaje 595 tis.</t>
  </si>
  <si>
    <t>80 tis.doh.ZP+SP</t>
  </si>
  <si>
    <t>5,5 mil.DZR ?</t>
  </si>
  <si>
    <t xml:space="preserve"> - z MMR-IROP Výstavba chodníku v Košíkově</t>
  </si>
  <si>
    <t>Nákup mobilního radaru pro MP</t>
  </si>
  <si>
    <t>Teplovod</t>
  </si>
  <si>
    <t>Rekonstrukce kuchyně MŠ U Stadionu</t>
  </si>
  <si>
    <t>Rekonstrukce býv.kotelny a uhelny u ZŠ (Alkos)</t>
  </si>
  <si>
    <t>1 mil.?</t>
  </si>
  <si>
    <t>10 mil.??</t>
  </si>
  <si>
    <t xml:space="preserve">    - z toho mzdové a ostat.osobní výdaje 2 020 tis.</t>
  </si>
  <si>
    <t>IC a KK - příspěvek pro MC Bítešáček</t>
  </si>
  <si>
    <t>IC a KK - příspěvek pro NS Bítešan (z toho mzd.a OOV 70 tis.)</t>
  </si>
  <si>
    <t xml:space="preserve">      - mzdové a ostat.osobní výdaje 490 tis.</t>
  </si>
  <si>
    <t xml:space="preserve"> -Polikliniku V. Bíteš pro klub seniorů 70tis.</t>
  </si>
  <si>
    <t>z toho příspěvek pro Polikliniku na Seniorklub 70 tis. Kč</t>
  </si>
  <si>
    <t>příspěvek pro Polikliniku na Seniorklub 70 tis. Kč</t>
  </si>
  <si>
    <t xml:space="preserve">    - z toho mzdové a ostat.osobní výdaje 60 tis.</t>
  </si>
  <si>
    <t xml:space="preserve"> - NK Košíkov</t>
  </si>
  <si>
    <t>dotace? RO v r.2024</t>
  </si>
  <si>
    <t>rozpis viz příloha</t>
  </si>
  <si>
    <t>8,1 mil.-až 2025?</t>
  </si>
  <si>
    <t>Úprava vnitrobloku ZŠ Tišnovská 115</t>
  </si>
  <si>
    <t xml:space="preserve">    - rezerva na opravy bytů tvořená z prodeje bytů</t>
  </si>
  <si>
    <t>pronájem radaru na úsekové měření</t>
  </si>
  <si>
    <t>Dar na dětské hřiště</t>
  </si>
  <si>
    <t>nav.popl.na 1.000</t>
  </si>
  <si>
    <t xml:space="preserve"> +navýšení o infl.</t>
  </si>
  <si>
    <t>bude prodej</t>
  </si>
  <si>
    <t>Dar na vybudování hřišť a sportovišť</t>
  </si>
  <si>
    <t xml:space="preserve">    - rezerva na bytový fond tvořená z prodeje bytů</t>
  </si>
  <si>
    <t>Příspěvek Městu Velké Meziříčí na spolufin.sociálních služeb</t>
  </si>
  <si>
    <t>podíl na chodníku 1.290tis</t>
  </si>
  <si>
    <t>Nadace ČEZ - dar na venkovní posilovnu v Košíkově</t>
  </si>
  <si>
    <t>Venkovní posilovna pro potřeby SDH Košíkov</t>
  </si>
  <si>
    <t xml:space="preserve"> - rozpis a úprava příspěvků na provoz, příp.investice pro příspěvkové organizace v souvislosti se schvalovanými žádostmi RM ve funkci zřizovatele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</si>
</sst>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6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sz val="7"/>
      <name val="Arial"/>
      <family val="2"/>
    </font>
    <font>
      <sz val="6.5"/>
      <name val="Arial"/>
      <family val="2"/>
    </font>
    <font>
      <sz val="5.5"/>
      <name val="Arial"/>
      <family val="2"/>
    </font>
    <font>
      <b/>
      <u val="single"/>
      <sz val="6.5"/>
      <name val="Arial"/>
      <family val="2"/>
    </font>
    <font>
      <b/>
      <sz val="6.5"/>
      <name val="Arial"/>
      <family val="2"/>
    </font>
    <font>
      <sz val="6.5"/>
      <name val="Arial CE"/>
      <family val="2"/>
    </font>
    <font>
      <b/>
      <sz val="6.5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"/>
      <family val="2"/>
    </font>
    <font>
      <sz val="5"/>
      <name val="Arial"/>
      <family val="2"/>
    </font>
    <font>
      <sz val="7"/>
      <name val="Tahoma"/>
      <family val="2"/>
    </font>
    <font>
      <b/>
      <i/>
      <sz val="8"/>
      <name val="Arial"/>
      <family val="2"/>
    </font>
    <font>
      <u val="single"/>
      <sz val="8"/>
      <color indexed="12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47" applyFont="1" applyBorder="1">
      <alignment/>
      <protection/>
    </xf>
    <xf numFmtId="0" fontId="5" fillId="0" borderId="0" xfId="47" applyFont="1" applyFill="1" applyBorder="1">
      <alignment/>
      <protection/>
    </xf>
    <xf numFmtId="4" fontId="5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4" fontId="12" fillId="0" borderId="0" xfId="0" applyNumberFormat="1" applyFont="1" applyBorder="1" applyAlignment="1">
      <alignment/>
    </xf>
    <xf numFmtId="4" fontId="12" fillId="33" borderId="0" xfId="0" applyNumberFormat="1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4" fontId="10" fillId="33" borderId="14" xfId="0" applyNumberFormat="1" applyFont="1" applyFill="1" applyBorder="1" applyAlignment="1">
      <alignment horizontal="center"/>
    </xf>
    <xf numFmtId="49" fontId="10" fillId="33" borderId="15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center"/>
    </xf>
    <xf numFmtId="4" fontId="4" fillId="33" borderId="14" xfId="0" applyNumberFormat="1" applyFont="1" applyFill="1" applyBorder="1" applyAlignment="1">
      <alignment/>
    </xf>
    <xf numFmtId="4" fontId="7" fillId="33" borderId="15" xfId="0" applyNumberFormat="1" applyFont="1" applyFill="1" applyBorder="1" applyAlignment="1">
      <alignment/>
    </xf>
    <xf numFmtId="4" fontId="7" fillId="33" borderId="16" xfId="0" applyNumberFormat="1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2" fillId="0" borderId="0" xfId="0" applyNumberFormat="1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4" fontId="10" fillId="33" borderId="0" xfId="0" applyNumberFormat="1" applyFont="1" applyFill="1" applyBorder="1" applyAlignment="1">
      <alignment/>
    </xf>
    <xf numFmtId="4" fontId="5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/>
    </xf>
    <xf numFmtId="4" fontId="5" fillId="0" borderId="0" xfId="47" applyNumberFormat="1" applyFont="1" applyBorder="1">
      <alignment/>
      <protection/>
    </xf>
    <xf numFmtId="4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/>
    </xf>
    <xf numFmtId="4" fontId="4" fillId="33" borderId="0" xfId="0" applyNumberFormat="1" applyFont="1" applyFill="1" applyAlignment="1">
      <alignment/>
    </xf>
    <xf numFmtId="4" fontId="5" fillId="33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Fill="1" applyAlignment="1">
      <alignment/>
    </xf>
    <xf numFmtId="9" fontId="5" fillId="0" borderId="0" xfId="0" applyNumberFormat="1" applyFont="1" applyBorder="1" applyAlignment="1">
      <alignment/>
    </xf>
    <xf numFmtId="4" fontId="5" fillId="34" borderId="0" xfId="0" applyNumberFormat="1" applyFont="1" applyFill="1" applyAlignment="1">
      <alignment/>
    </xf>
    <xf numFmtId="4" fontId="4" fillId="34" borderId="0" xfId="0" applyNumberFormat="1" applyFont="1" applyFill="1" applyBorder="1" applyAlignment="1">
      <alignment/>
    </xf>
    <xf numFmtId="4" fontId="4" fillId="34" borderId="0" xfId="0" applyNumberFormat="1" applyFont="1" applyFill="1" applyAlignment="1">
      <alignment/>
    </xf>
    <xf numFmtId="0" fontId="6" fillId="0" borderId="0" xfId="47" applyFont="1" applyBorder="1">
      <alignment/>
      <protection/>
    </xf>
    <xf numFmtId="0" fontId="13" fillId="0" borderId="0" xfId="47" applyFont="1" applyBorder="1">
      <alignment/>
      <protection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5" fillId="0" borderId="0" xfId="46" applyFont="1">
      <alignment/>
      <protection/>
    </xf>
    <xf numFmtId="0" fontId="13" fillId="0" borderId="0" xfId="46" applyFont="1">
      <alignment/>
      <protection/>
    </xf>
    <xf numFmtId="0" fontId="13" fillId="0" borderId="0" xfId="46" applyFont="1" applyBorder="1">
      <alignment/>
      <protection/>
    </xf>
    <xf numFmtId="0" fontId="14" fillId="0" borderId="0" xfId="46" applyFont="1" applyBorder="1">
      <alignment/>
      <protection/>
    </xf>
    <xf numFmtId="0" fontId="5" fillId="0" borderId="0" xfId="46" applyFont="1" applyFill="1">
      <alignment/>
      <protection/>
    </xf>
    <xf numFmtId="4" fontId="4" fillId="0" borderId="0" xfId="46" applyNumberFormat="1" applyFont="1">
      <alignment/>
      <protection/>
    </xf>
    <xf numFmtId="4" fontId="5" fillId="0" borderId="0" xfId="46" applyNumberFormat="1" applyFont="1">
      <alignment/>
      <protection/>
    </xf>
    <xf numFmtId="0" fontId="7" fillId="0" borderId="0" xfId="0" applyFont="1" applyAlignment="1">
      <alignment/>
    </xf>
    <xf numFmtId="0" fontId="9" fillId="0" borderId="0" xfId="46" applyFont="1">
      <alignment/>
      <protection/>
    </xf>
    <xf numFmtId="9" fontId="7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1" fillId="0" borderId="0" xfId="0" applyFont="1" applyAlignment="1">
      <alignment/>
    </xf>
    <xf numFmtId="4" fontId="22" fillId="0" borderId="0" xfId="0" applyNumberFormat="1" applyFont="1" applyAlignment="1">
      <alignment/>
    </xf>
    <xf numFmtId="0" fontId="12" fillId="0" borderId="0" xfId="47" applyFont="1" applyBorder="1">
      <alignment/>
      <protection/>
    </xf>
    <xf numFmtId="4" fontId="14" fillId="0" borderId="0" xfId="0" applyNumberFormat="1" applyFont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4" fillId="0" borderId="0" xfId="46" applyFont="1">
      <alignment/>
      <protection/>
    </xf>
    <xf numFmtId="0" fontId="24" fillId="0" borderId="0" xfId="0" applyFont="1" applyAlignment="1">
      <alignment/>
    </xf>
    <xf numFmtId="0" fontId="2" fillId="0" borderId="0" xfId="36" applyBorder="1" applyAlignment="1" applyProtection="1">
      <alignment/>
      <protection/>
    </xf>
    <xf numFmtId="0" fontId="4" fillId="0" borderId="18" xfId="0" applyFont="1" applyBorder="1" applyAlignment="1">
      <alignment/>
    </xf>
    <xf numFmtId="0" fontId="5" fillId="0" borderId="19" xfId="0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0" fontId="5" fillId="0" borderId="22" xfId="0" applyFont="1" applyBorder="1" applyAlignment="1">
      <alignment/>
    </xf>
    <xf numFmtId="4" fontId="5" fillId="0" borderId="23" xfId="0" applyNumberFormat="1" applyFont="1" applyBorder="1" applyAlignment="1">
      <alignment/>
    </xf>
    <xf numFmtId="0" fontId="25" fillId="0" borderId="24" xfId="36" applyFont="1" applyBorder="1" applyAlignment="1" applyProtection="1">
      <alignment/>
      <protection/>
    </xf>
    <xf numFmtId="0" fontId="25" fillId="0" borderId="25" xfId="36" applyFont="1" applyBorder="1" applyAlignment="1" applyProtection="1">
      <alignment/>
      <protection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12" fillId="0" borderId="19" xfId="0" applyFont="1" applyBorder="1" applyAlignment="1">
      <alignment/>
    </xf>
    <xf numFmtId="4" fontId="12" fillId="0" borderId="19" xfId="0" applyNumberFormat="1" applyFont="1" applyBorder="1" applyAlignment="1">
      <alignment/>
    </xf>
    <xf numFmtId="0" fontId="12" fillId="0" borderId="22" xfId="0" applyFont="1" applyBorder="1" applyAlignment="1">
      <alignment/>
    </xf>
    <xf numFmtId="4" fontId="12" fillId="0" borderId="22" xfId="0" applyNumberFormat="1" applyFont="1" applyBorder="1" applyAlignment="1">
      <alignment/>
    </xf>
    <xf numFmtId="0" fontId="26" fillId="33" borderId="0" xfId="0" applyFont="1" applyFill="1" applyAlignment="1">
      <alignment/>
    </xf>
    <xf numFmtId="4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0" fontId="1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7" borderId="0" xfId="0" applyFill="1" applyAlignment="1">
      <alignment/>
    </xf>
    <xf numFmtId="4" fontId="0" fillId="7" borderId="0" xfId="0" applyNumberFormat="1" applyFont="1" applyFill="1" applyAlignment="1">
      <alignment/>
    </xf>
    <xf numFmtId="0" fontId="21" fillId="0" borderId="0" xfId="0" applyFont="1" applyAlignment="1">
      <alignment/>
    </xf>
    <xf numFmtId="0" fontId="0" fillId="7" borderId="0" xfId="0" applyFont="1" applyFill="1" applyAlignment="1">
      <alignment/>
    </xf>
    <xf numFmtId="0" fontId="21" fillId="7" borderId="0" xfId="0" applyFont="1" applyFill="1" applyAlignment="1">
      <alignment/>
    </xf>
    <xf numFmtId="0" fontId="7" fillId="0" borderId="0" xfId="46" applyFont="1" applyBorder="1">
      <alignment/>
      <protection/>
    </xf>
    <xf numFmtId="0" fontId="5" fillId="0" borderId="0" xfId="0" applyFont="1" applyAlignment="1">
      <alignment horizontal="right"/>
    </xf>
    <xf numFmtId="4" fontId="27" fillId="0" borderId="0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říjmy a fin. k 28.2.201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Příjmy rozpočtu 2024 v tis. Kč</a:t>
            </a:r>
          </a:p>
        </c:rich>
      </c:tx>
      <c:layout>
        <c:manualLayout>
          <c:xMode val="factor"/>
          <c:yMode val="factor"/>
          <c:x val="-0.00375"/>
          <c:y val="-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45"/>
          <c:y val="0.2805"/>
          <c:w val="0.344"/>
          <c:h val="0.4505"/>
        </c:manualLayout>
      </c:layout>
      <c:pieChart>
        <c:varyColors val="1"/>
        <c:ser>
          <c:idx val="0"/>
          <c:order val="0"/>
          <c:tx>
            <c:strRef>
              <c:f>'zdroj data'!$A$22:$A$25</c:f>
              <c:strCache>
                <c:ptCount val="1"/>
                <c:pt idx="0">
                  <c:v>Třída 1 - daňové příjmy Třída 2 - nedaňové příjmy Třída 3 - kapitálové příjmy Třída 4 - přijaté transfery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'Rozpočet 2024 var'!$A$9:$A$12</c:f>
              <c:strCache>
                <c:ptCount val="4"/>
                <c:pt idx="0">
                  <c:v>Třída 1 - daňové příjmy</c:v>
                </c:pt>
                <c:pt idx="1">
                  <c:v>Třída 2 - nedaňové příjmy</c:v>
                </c:pt>
                <c:pt idx="2">
                  <c:v>Třída 3 - kapitálové příjmy</c:v>
                </c:pt>
                <c:pt idx="3">
                  <c:v>Třída 4 - přijaté transfery</c:v>
                </c:pt>
              </c:strCache>
            </c:strRef>
          </c:cat>
          <c:val>
            <c:numRef>
              <c:f>'zdroj data'!$C$22:$C$25</c:f>
              <c:numCache>
                <c:ptCount val="4"/>
                <c:pt idx="0">
                  <c:v>135885</c:v>
                </c:pt>
                <c:pt idx="1">
                  <c:v>20426.93124</c:v>
                </c:pt>
                <c:pt idx="2">
                  <c:v>20100</c:v>
                </c:pt>
                <c:pt idx="3">
                  <c:v>7539.94346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5"/>
          <c:y val="0.41125"/>
          <c:w val="0.34375"/>
          <c:h val="0.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Výdaje rozpočtu 2024 v tis. Kč</a:t>
            </a:r>
          </a:p>
        </c:rich>
      </c:tx>
      <c:layout>
        <c:manualLayout>
          <c:xMode val="factor"/>
          <c:yMode val="factor"/>
          <c:x val="-0.001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155"/>
          <c:w val="0.8145"/>
          <c:h val="0.81125"/>
        </c:manualLayout>
      </c:layout>
      <c:pieChart>
        <c:varyColors val="1"/>
        <c:ser>
          <c:idx val="0"/>
          <c:order val="0"/>
          <c:tx>
            <c:strRef>
              <c:f>'zdroj data'!$A$1:$A$19</c:f>
              <c:strCache>
                <c:ptCount val="1"/>
                <c:pt idx="0">
                  <c:v>10 - Zemědělství a lesní hospodářství 22 - Doprava 23 - Vodní hospodářství 31 a 32 - Vzdělávání 33 - Kultura, církve a sděl. prostředky 34 - Tělovýchova a zájmová činnost 35 - Zdravotnictví 36 - Bydlení, komunál.služby, územ.rozvoj 37 - ochrana životního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55E91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9E480E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636363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997300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64478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43682B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CAFDD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F1975A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B7B7B7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FFCD33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98ED0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8CC168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27DC2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'zdroj data'!$A$1:$A$19</c:f>
              <c:strCache>
                <c:ptCount val="19"/>
                <c:pt idx="0">
                  <c:v>10 - Zemědělství a lesní hospodářství</c:v>
                </c:pt>
                <c:pt idx="1">
                  <c:v>22 - Doprava</c:v>
                </c:pt>
                <c:pt idx="2">
                  <c:v>23 - Vodní hospodářství</c:v>
                </c:pt>
                <c:pt idx="3">
                  <c:v>31 a 32 - Vzdělávání</c:v>
                </c:pt>
                <c:pt idx="4">
                  <c:v>33 - Kultura, církve a sděl. prostředky</c:v>
                </c:pt>
                <c:pt idx="5">
                  <c:v>34 - Tělovýchova a zájmová činnost</c:v>
                </c:pt>
                <c:pt idx="6">
                  <c:v>35 - Zdravotnictví</c:v>
                </c:pt>
                <c:pt idx="7">
                  <c:v>36 - Bydlení, komunál.služby, územ.rozvoj</c:v>
                </c:pt>
                <c:pt idx="8">
                  <c:v>37 - ochrana životního prostředí</c:v>
                </c:pt>
                <c:pt idx="9">
                  <c:v>43 - Sociální služby a pomoc a spol. čin. v soc.zabezpečení a politice zaměstnanosti</c:v>
                </c:pt>
                <c:pt idx="10">
                  <c:v>521 - Ochrana obyvatelstva - krizová opatření</c:v>
                </c:pt>
                <c:pt idx="11">
                  <c:v>53 - Bezpečnost a veřejný pořádek</c:v>
                </c:pt>
                <c:pt idx="12">
                  <c:v>55 - Požární ochrana a integr. záchr. systém</c:v>
                </c:pt>
                <c:pt idx="13">
                  <c:v>61 - Státní moc, státní správa, územní samospráva a pol. strany</c:v>
                </c:pt>
                <c:pt idx="14">
                  <c:v>63 - Finanční operace</c:v>
                </c:pt>
                <c:pt idx="15">
                  <c:v>64 - Ostatní činnosti</c:v>
                </c:pt>
                <c:pt idx="16">
                  <c:v>Ostatní činnosti jinde nezař. - rezerva</c:v>
                </c:pt>
                <c:pt idx="17">
                  <c:v>Úroky z úvěrů provozního charakteru</c:v>
                </c:pt>
                <c:pt idx="18">
                  <c:v>Opravy, investice samostatně vyčleněné</c:v>
                </c:pt>
              </c:strCache>
            </c:strRef>
          </c:cat>
          <c:val>
            <c:numRef>
              <c:f>'zdroj data'!$C$1:$C$19</c:f>
              <c:numCache>
                <c:ptCount val="19"/>
                <c:pt idx="0">
                  <c:v>167</c:v>
                </c:pt>
                <c:pt idx="1">
                  <c:v>5300</c:v>
                </c:pt>
                <c:pt idx="2">
                  <c:v>667.5</c:v>
                </c:pt>
                <c:pt idx="3">
                  <c:v>15241.14164</c:v>
                </c:pt>
                <c:pt idx="4">
                  <c:v>10686.5</c:v>
                </c:pt>
                <c:pt idx="5">
                  <c:v>8326</c:v>
                </c:pt>
                <c:pt idx="6">
                  <c:v>2214.86</c:v>
                </c:pt>
                <c:pt idx="7">
                  <c:v>28377.776</c:v>
                </c:pt>
                <c:pt idx="8">
                  <c:v>17470</c:v>
                </c:pt>
                <c:pt idx="9">
                  <c:v>2276.1</c:v>
                </c:pt>
                <c:pt idx="10">
                  <c:v>300</c:v>
                </c:pt>
                <c:pt idx="11">
                  <c:v>3568</c:v>
                </c:pt>
                <c:pt idx="12">
                  <c:v>1000</c:v>
                </c:pt>
                <c:pt idx="13">
                  <c:v>30953</c:v>
                </c:pt>
                <c:pt idx="14">
                  <c:v>9715</c:v>
                </c:pt>
                <c:pt idx="15">
                  <c:v>400</c:v>
                </c:pt>
                <c:pt idx="16">
                  <c:v>191.25206</c:v>
                </c:pt>
                <c:pt idx="17">
                  <c:v>2530</c:v>
                </c:pt>
                <c:pt idx="18">
                  <c:v>33909.237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2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771525</xdr:colOff>
      <xdr:row>1</xdr:row>
      <xdr:rowOff>142875</xdr:rowOff>
    </xdr:to>
    <xdr:pic>
      <xdr:nvPicPr>
        <xdr:cNvPr id="1" name="Picture 1" descr="logo-vbites-MU_RGB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085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542925</xdr:colOff>
      <xdr:row>19</xdr:row>
      <xdr:rowOff>47625</xdr:rowOff>
    </xdr:to>
    <xdr:graphicFrame>
      <xdr:nvGraphicFramePr>
        <xdr:cNvPr id="1" name="Graf 1"/>
        <xdr:cNvGraphicFramePr/>
      </xdr:nvGraphicFramePr>
      <xdr:xfrm>
        <a:off x="0" y="0"/>
        <a:ext cx="4200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19</xdr:col>
      <xdr:colOff>333375</xdr:colOff>
      <xdr:row>45</xdr:row>
      <xdr:rowOff>133350</xdr:rowOff>
    </xdr:to>
    <xdr:graphicFrame>
      <xdr:nvGraphicFramePr>
        <xdr:cNvPr id="2" name="Graf 2"/>
        <xdr:cNvGraphicFramePr/>
      </xdr:nvGraphicFramePr>
      <xdr:xfrm>
        <a:off x="4267200" y="0"/>
        <a:ext cx="7648575" cy="741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vbites.cz/mestsky-urad-a-samosprava/mestsky-urad/odbor-financni" TargetMode="External" /><Relationship Id="rId2" Type="http://schemas.openxmlformats.org/officeDocument/2006/relationships/hyperlink" Target="https://monitor.statnipokladna.cz/ucetni-jednotka/00295647/prehled?rad=t&amp;obdobi=2208" TargetMode="External" /><Relationship Id="rId3" Type="http://schemas.openxmlformats.org/officeDocument/2006/relationships/comments" Target="../comments5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4.xml" /><Relationship Id="rId6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9"/>
  <sheetViews>
    <sheetView tabSelected="1"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 outlineLevelRow="2"/>
  <cols>
    <col min="1" max="1" width="5.140625" style="22" customWidth="1"/>
    <col min="2" max="2" width="4.7109375" style="6" customWidth="1"/>
    <col min="3" max="3" width="71.7109375" style="6" customWidth="1"/>
    <col min="4" max="4" width="13.42187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542</v>
      </c>
      <c r="B2" s="9"/>
      <c r="C2" s="9"/>
      <c r="D2" s="15"/>
    </row>
    <row r="3" spans="1:4" ht="9.75">
      <c r="A3" s="57"/>
      <c r="B3" s="40"/>
      <c r="C3" s="40"/>
      <c r="D3" s="75" t="s">
        <v>301</v>
      </c>
    </row>
    <row r="4" spans="1:4" ht="9.75">
      <c r="A4" s="43"/>
      <c r="B4" s="28"/>
      <c r="C4" s="28"/>
      <c r="D4" s="76" t="s">
        <v>300</v>
      </c>
    </row>
    <row r="5" spans="1:4" ht="9.75">
      <c r="A5" s="44"/>
      <c r="B5" s="45"/>
      <c r="C5" s="45"/>
      <c r="D5" s="77"/>
    </row>
    <row r="6" ht="9.75">
      <c r="D6" s="15"/>
    </row>
    <row r="7" spans="1:4" ht="9.75">
      <c r="A7" s="3" t="s">
        <v>17</v>
      </c>
      <c r="B7" s="4"/>
      <c r="C7" s="4"/>
      <c r="D7" s="15"/>
    </row>
    <row r="8" spans="1:4" ht="9.75">
      <c r="A8" s="6"/>
      <c r="D8" s="15"/>
    </row>
    <row r="9" spans="1:4" ht="12" customHeight="1">
      <c r="A9" s="3" t="s">
        <v>3</v>
      </c>
      <c r="B9" s="11"/>
      <c r="C9" s="11"/>
      <c r="D9" s="87">
        <f>SUM(D10:D26)</f>
        <v>135885000</v>
      </c>
    </row>
    <row r="10" ht="12" customHeight="1" hidden="1" outlineLevel="1">
      <c r="D10" s="15"/>
    </row>
    <row r="11" spans="2:4" ht="12" customHeight="1" hidden="1" outlineLevel="1">
      <c r="B11" s="13">
        <v>1111</v>
      </c>
      <c r="C11" s="96" t="s">
        <v>182</v>
      </c>
      <c r="D11" s="15">
        <f>'Rozpočet 2024 pracovni material'!G12</f>
        <v>21400000</v>
      </c>
    </row>
    <row r="12" spans="2:4" ht="12" customHeight="1" hidden="1" outlineLevel="1">
      <c r="B12" s="13">
        <v>1112</v>
      </c>
      <c r="C12" s="96" t="s">
        <v>183</v>
      </c>
      <c r="D12" s="15">
        <f>'Rozpočet 2024 pracovni material'!G13</f>
        <v>1300000</v>
      </c>
    </row>
    <row r="13" spans="2:4" ht="12" customHeight="1" hidden="1" outlineLevel="1">
      <c r="B13" s="13">
        <v>1113</v>
      </c>
      <c r="C13" s="96" t="s">
        <v>184</v>
      </c>
      <c r="D13" s="15">
        <f>'Rozpočet 2024 pracovni material'!G14</f>
        <v>3700000</v>
      </c>
    </row>
    <row r="14" spans="2:4" ht="12" customHeight="1" hidden="1" outlineLevel="1">
      <c r="B14" s="13">
        <v>1121</v>
      </c>
      <c r="C14" s="96" t="s">
        <v>185</v>
      </c>
      <c r="D14" s="15">
        <f>'Rozpočet 2024 pracovni material'!G15</f>
        <v>27000000</v>
      </c>
    </row>
    <row r="15" spans="2:4" ht="12" customHeight="1" hidden="1" outlineLevel="1">
      <c r="B15" s="13">
        <v>1122</v>
      </c>
      <c r="C15" s="96" t="s">
        <v>186</v>
      </c>
      <c r="D15" s="15">
        <f>'Rozpočet 2024 pracovni material'!G16</f>
        <v>7000000</v>
      </c>
    </row>
    <row r="16" spans="2:4" ht="12" customHeight="1" hidden="1" outlineLevel="1">
      <c r="B16" s="13">
        <v>1211</v>
      </c>
      <c r="C16" s="96" t="s">
        <v>187</v>
      </c>
      <c r="D16" s="15">
        <f>'Rozpočet 2024 pracovni material'!G17</f>
        <v>58000000</v>
      </c>
    </row>
    <row r="17" spans="2:4" ht="12" customHeight="1" hidden="1" outlineLevel="1">
      <c r="B17" s="13">
        <v>1334</v>
      </c>
      <c r="C17" s="96" t="s">
        <v>188</v>
      </c>
      <c r="D17" s="15">
        <f>'Rozpočet 2024 pracovni material'!G18</f>
        <v>50000</v>
      </c>
    </row>
    <row r="18" spans="2:4" ht="12" customHeight="1" hidden="1" outlineLevel="1">
      <c r="B18" s="13">
        <v>1341</v>
      </c>
      <c r="C18" s="96" t="s">
        <v>5</v>
      </c>
      <c r="D18" s="15">
        <f>'Rozpočet 2024 pracovni material'!G20</f>
        <v>180000</v>
      </c>
    </row>
    <row r="19" spans="2:4" ht="12" customHeight="1" hidden="1" outlineLevel="1">
      <c r="B19" s="13">
        <v>1342</v>
      </c>
      <c r="C19" s="96" t="s">
        <v>248</v>
      </c>
      <c r="D19" s="15">
        <f>'Rozpočet 2024 pracovni material'!G21</f>
        <v>25000</v>
      </c>
    </row>
    <row r="20" spans="2:4" ht="12" customHeight="1" hidden="1" outlineLevel="1">
      <c r="B20" s="13">
        <v>1343</v>
      </c>
      <c r="C20" s="96" t="s">
        <v>189</v>
      </c>
      <c r="D20" s="15">
        <f>'Rozpočet 2024 pracovni material'!G22</f>
        <v>400000</v>
      </c>
    </row>
    <row r="21" spans="2:4" ht="12" customHeight="1" hidden="1" outlineLevel="1">
      <c r="B21" s="13">
        <v>1345</v>
      </c>
      <c r="C21" s="96" t="s">
        <v>4</v>
      </c>
      <c r="D21" s="15">
        <f>'Rozpočet 2024 pracovni material'!G23</f>
        <v>5000000</v>
      </c>
    </row>
    <row r="22" spans="2:4" ht="12" customHeight="1" hidden="1" outlineLevel="1">
      <c r="B22" s="13">
        <v>1356</v>
      </c>
      <c r="C22" s="96" t="s">
        <v>190</v>
      </c>
      <c r="D22" s="15">
        <f>'Rozpočet 2024 pracovni material'!G24</f>
        <v>30000</v>
      </c>
    </row>
    <row r="23" spans="2:4" ht="12" customHeight="1" hidden="1" outlineLevel="1">
      <c r="B23" s="13">
        <v>1361</v>
      </c>
      <c r="C23" s="96" t="s">
        <v>6</v>
      </c>
      <c r="D23" s="15">
        <f>'Rozpočet 2024 pracovni material'!G25</f>
        <v>500000</v>
      </c>
    </row>
    <row r="24" spans="2:4" ht="12" customHeight="1" hidden="1" outlineLevel="1">
      <c r="B24" s="13">
        <v>1381</v>
      </c>
      <c r="C24" s="96" t="s">
        <v>157</v>
      </c>
      <c r="D24" s="15">
        <f>'Rozpočet 2024 pracovni material'!G26</f>
        <v>1300000</v>
      </c>
    </row>
    <row r="25" spans="2:4" ht="12" customHeight="1" hidden="1" outlineLevel="1">
      <c r="B25" s="6">
        <v>1511</v>
      </c>
      <c r="C25" s="97" t="s">
        <v>22</v>
      </c>
      <c r="D25" s="15">
        <f>'Rozpočet 2024 pracovni material'!G27</f>
        <v>10000000</v>
      </c>
    </row>
    <row r="26" spans="1:5" ht="12" customHeight="1" hidden="1" outlineLevel="1">
      <c r="A26" s="6"/>
      <c r="D26" s="15"/>
      <c r="E26" s="1"/>
    </row>
    <row r="27" spans="1:5" ht="12" customHeight="1" collapsed="1">
      <c r="A27" s="3" t="s">
        <v>7</v>
      </c>
      <c r="B27" s="11"/>
      <c r="C27" s="11"/>
      <c r="D27" s="87">
        <f>SUM(D29:D75)</f>
        <v>20426931.240000002</v>
      </c>
      <c r="E27" s="1"/>
    </row>
    <row r="28" spans="1:5" ht="12" customHeight="1" hidden="1" outlineLevel="1">
      <c r="A28" s="11"/>
      <c r="B28" s="11"/>
      <c r="C28" s="11"/>
      <c r="D28" s="87"/>
      <c r="E28" s="1"/>
    </row>
    <row r="29" spans="1:5" ht="12" customHeight="1" hidden="1" outlineLevel="1">
      <c r="A29" s="13">
        <v>1032</v>
      </c>
      <c r="B29" s="13">
        <v>2119</v>
      </c>
      <c r="C29" s="96" t="s">
        <v>191</v>
      </c>
      <c r="D29" s="15">
        <f>'Rozpočet 2024 pracovni material'!G31</f>
        <v>2900</v>
      </c>
      <c r="E29" s="1"/>
    </row>
    <row r="30" spans="1:5" ht="12" customHeight="1" hidden="1" outlineLevel="1">
      <c r="A30" s="13">
        <v>1032</v>
      </c>
      <c r="B30" s="13">
        <v>2131</v>
      </c>
      <c r="C30" s="96" t="s">
        <v>192</v>
      </c>
      <c r="D30" s="15"/>
      <c r="E30" s="1"/>
    </row>
    <row r="31" spans="1:4" ht="12" customHeight="1" hidden="1" outlineLevel="1">
      <c r="A31" s="13"/>
      <c r="B31" s="13"/>
      <c r="C31" s="96" t="s">
        <v>23</v>
      </c>
      <c r="D31" s="15">
        <f>'Rozpočet 2024 pracovni material'!G33</f>
        <v>200000</v>
      </c>
    </row>
    <row r="32" spans="1:4" ht="12" customHeight="1" hidden="1" outlineLevel="1">
      <c r="A32" s="13"/>
      <c r="B32" s="13"/>
      <c r="C32" s="96" t="s">
        <v>24</v>
      </c>
      <c r="D32" s="15">
        <f>'Rozpočet 2024 pracovni material'!G34</f>
        <v>30000</v>
      </c>
    </row>
    <row r="33" spans="1:4" ht="12" customHeight="1" hidden="1" outlineLevel="1">
      <c r="A33" s="13">
        <v>1032</v>
      </c>
      <c r="B33" s="13">
        <v>2329</v>
      </c>
      <c r="C33" s="96" t="s">
        <v>193</v>
      </c>
      <c r="D33" s="15">
        <f>'Rozpočet 2024 pracovni material'!G35</f>
        <v>50000</v>
      </c>
    </row>
    <row r="34" spans="1:4" ht="12" customHeight="1" hidden="1" outlineLevel="1">
      <c r="A34" s="13"/>
      <c r="B34" s="13"/>
      <c r="C34" s="96"/>
      <c r="D34" s="15"/>
    </row>
    <row r="35" spans="1:4" ht="12" customHeight="1" hidden="1" outlineLevel="1">
      <c r="A35" s="13">
        <v>2144</v>
      </c>
      <c r="B35" s="13">
        <v>2111</v>
      </c>
      <c r="C35" s="96" t="s">
        <v>194</v>
      </c>
      <c r="D35" s="15">
        <f>'Rozpočet 2024 pracovni material'!G37</f>
        <v>120000</v>
      </c>
    </row>
    <row r="36" spans="1:9" s="1" customFormat="1" ht="12" customHeight="1" hidden="1" outlineLevel="1">
      <c r="A36" s="13">
        <v>2219</v>
      </c>
      <c r="B36" s="14">
        <v>2111</v>
      </c>
      <c r="C36" s="96" t="s">
        <v>195</v>
      </c>
      <c r="D36" s="15">
        <f>'Rozpočet 2024 pracovni material'!G42</f>
        <v>50000</v>
      </c>
      <c r="E36" s="6"/>
      <c r="F36" s="6"/>
      <c r="G36" s="6"/>
      <c r="H36" s="6"/>
      <c r="I36" s="6"/>
    </row>
    <row r="37" spans="1:9" s="1" customFormat="1" ht="12" customHeight="1" hidden="1" outlineLevel="1">
      <c r="A37" s="13"/>
      <c r="B37" s="13"/>
      <c r="C37" s="96"/>
      <c r="D37" s="15"/>
      <c r="E37" s="6"/>
      <c r="F37" s="6"/>
      <c r="G37" s="6"/>
      <c r="H37" s="6"/>
      <c r="I37" s="6"/>
    </row>
    <row r="38" spans="1:9" s="1" customFormat="1" ht="12" customHeight="1" hidden="1" outlineLevel="1">
      <c r="A38" s="13">
        <v>3111</v>
      </c>
      <c r="B38" s="13">
        <v>2122</v>
      </c>
      <c r="C38" s="96" t="s">
        <v>251</v>
      </c>
      <c r="D38" s="15">
        <f>'Rozpočet 2024 pracovni material'!G45</f>
        <v>7980</v>
      </c>
      <c r="E38" s="6"/>
      <c r="F38" s="6"/>
      <c r="G38" s="6"/>
      <c r="H38" s="6"/>
      <c r="I38" s="6"/>
    </row>
    <row r="39" spans="1:9" s="1" customFormat="1" ht="12" customHeight="1" hidden="1" outlineLevel="1">
      <c r="A39" s="13"/>
      <c r="B39" s="13"/>
      <c r="C39" s="96" t="s">
        <v>252</v>
      </c>
      <c r="D39" s="15">
        <f>'Rozpočet 2024 pracovni material'!G46</f>
        <v>120299</v>
      </c>
      <c r="E39" s="6"/>
      <c r="F39" s="6"/>
      <c r="G39" s="6"/>
      <c r="H39" s="6"/>
      <c r="I39" s="6"/>
    </row>
    <row r="40" spans="1:9" s="1" customFormat="1" ht="12" customHeight="1" hidden="1" outlineLevel="1">
      <c r="A40" s="13">
        <v>3113</v>
      </c>
      <c r="B40" s="14">
        <v>2122</v>
      </c>
      <c r="C40" s="96" t="s">
        <v>25</v>
      </c>
      <c r="D40" s="15">
        <f>'Rozpočet 2024 pracovni material'!G49</f>
        <v>41983.9</v>
      </c>
      <c r="E40" s="6"/>
      <c r="F40" s="6"/>
      <c r="G40" s="6"/>
      <c r="H40" s="6"/>
      <c r="I40" s="6"/>
    </row>
    <row r="41" spans="1:9" s="1" customFormat="1" ht="12" customHeight="1" hidden="1" outlineLevel="1">
      <c r="A41" s="13">
        <v>3114</v>
      </c>
      <c r="B41" s="14">
        <v>2122</v>
      </c>
      <c r="C41" s="96" t="s">
        <v>225</v>
      </c>
      <c r="D41" s="15">
        <f>'Rozpočet 2024 pracovni material'!G52</f>
        <v>28669</v>
      </c>
      <c r="E41" s="6"/>
      <c r="F41" s="6"/>
      <c r="G41" s="6"/>
      <c r="H41" s="6"/>
      <c r="I41" s="6"/>
    </row>
    <row r="42" spans="1:9" s="1" customFormat="1" ht="12" customHeight="1" hidden="1" outlineLevel="1">
      <c r="A42" s="13">
        <v>3122</v>
      </c>
      <c r="B42" s="14">
        <v>2122</v>
      </c>
      <c r="C42" s="96" t="s">
        <v>13</v>
      </c>
      <c r="D42" s="15">
        <f>'Rozpočet 2024 pracovni material'!G53</f>
        <v>100000</v>
      </c>
      <c r="E42" s="6"/>
      <c r="F42" s="6"/>
      <c r="G42" s="6"/>
      <c r="H42" s="6"/>
      <c r="I42" s="6"/>
    </row>
    <row r="43" spans="1:9" s="1" customFormat="1" ht="12" customHeight="1" hidden="1" outlineLevel="1">
      <c r="A43" s="13">
        <v>3231</v>
      </c>
      <c r="B43" s="13">
        <v>2122</v>
      </c>
      <c r="C43" s="96" t="s">
        <v>196</v>
      </c>
      <c r="D43" s="15">
        <f>'Rozpočet 2024 pracovni material'!G54</f>
        <v>23239.34</v>
      </c>
      <c r="E43" s="6"/>
      <c r="F43" s="6"/>
      <c r="G43" s="6"/>
      <c r="H43" s="6"/>
      <c r="I43" s="6"/>
    </row>
    <row r="44" spans="1:9" s="1" customFormat="1" ht="12" customHeight="1" hidden="1" outlineLevel="1">
      <c r="A44" s="13"/>
      <c r="B44" s="13"/>
      <c r="C44" s="96"/>
      <c r="D44" s="15"/>
      <c r="E44" s="6"/>
      <c r="F44" s="6"/>
      <c r="G44" s="6"/>
      <c r="H44" s="6"/>
      <c r="I44" s="6"/>
    </row>
    <row r="45" spans="1:9" s="1" customFormat="1" ht="12" customHeight="1" hidden="1" outlineLevel="1">
      <c r="A45" s="13">
        <v>3314</v>
      </c>
      <c r="B45" s="13">
        <v>2111</v>
      </c>
      <c r="C45" s="96" t="s">
        <v>197</v>
      </c>
      <c r="D45" s="15">
        <f>'Rozpočet 2024 pracovni material'!G56</f>
        <v>30000</v>
      </c>
      <c r="E45" s="6"/>
      <c r="F45" s="6"/>
      <c r="G45" s="6"/>
      <c r="H45" s="6"/>
      <c r="I45" s="6"/>
    </row>
    <row r="46" spans="1:9" s="1" customFormat="1" ht="12" customHeight="1" hidden="1" outlineLevel="1">
      <c r="A46" s="13">
        <v>3315</v>
      </c>
      <c r="B46" s="13">
        <v>2111</v>
      </c>
      <c r="C46" s="96" t="s">
        <v>198</v>
      </c>
      <c r="D46" s="15">
        <f>'Rozpočet 2024 pracovni material'!G58</f>
        <v>2000</v>
      </c>
      <c r="E46" s="6"/>
      <c r="F46" s="6"/>
      <c r="G46" s="6"/>
      <c r="H46" s="6"/>
      <c r="I46" s="6"/>
    </row>
    <row r="47" spans="1:9" s="1" customFormat="1" ht="12" customHeight="1" hidden="1" outlineLevel="1">
      <c r="A47" s="13">
        <v>3319</v>
      </c>
      <c r="B47" s="13">
        <v>2122</v>
      </c>
      <c r="C47" s="96" t="s">
        <v>199</v>
      </c>
      <c r="D47" s="15">
        <f>'Rozpočet 2024 pracovni material'!G59</f>
        <v>49000</v>
      </c>
      <c r="E47" s="6"/>
      <c r="F47" s="6"/>
      <c r="G47" s="6"/>
      <c r="H47" s="6"/>
      <c r="I47" s="6"/>
    </row>
    <row r="48" spans="1:9" s="1" customFormat="1" ht="12" customHeight="1" hidden="1" outlineLevel="1">
      <c r="A48" s="13"/>
      <c r="B48" s="13"/>
      <c r="C48" s="96"/>
      <c r="D48" s="15"/>
      <c r="E48" s="6"/>
      <c r="F48" s="6"/>
      <c r="G48" s="6"/>
      <c r="H48" s="6"/>
      <c r="I48" s="6"/>
    </row>
    <row r="49" spans="1:9" s="1" customFormat="1" ht="12" customHeight="1" hidden="1" outlineLevel="1">
      <c r="A49" s="13">
        <v>3511</v>
      </c>
      <c r="B49" s="13">
        <v>2122</v>
      </c>
      <c r="C49" s="96" t="s">
        <v>200</v>
      </c>
      <c r="D49" s="15">
        <f>'Rozpočet 2024 pracovni material'!G63</f>
        <v>124860</v>
      </c>
      <c r="E49" s="6"/>
      <c r="F49" s="6"/>
      <c r="G49" s="6"/>
      <c r="H49" s="6"/>
      <c r="I49" s="6"/>
    </row>
    <row r="50" spans="1:9" s="1" customFormat="1" ht="12" customHeight="1" hidden="1" outlineLevel="1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12" customHeight="1" hidden="1" outlineLevel="1">
      <c r="A51" s="13">
        <v>3612</v>
      </c>
      <c r="B51" s="13">
        <v>2119</v>
      </c>
      <c r="C51" s="96" t="s">
        <v>201</v>
      </c>
      <c r="D51" s="15">
        <f>'Rozpočet 2024 pracovni material'!G65</f>
        <v>3500000</v>
      </c>
      <c r="E51" s="6"/>
      <c r="F51" s="6"/>
      <c r="G51" s="6"/>
      <c r="H51" s="6"/>
      <c r="I51" s="6"/>
    </row>
    <row r="52" spans="1:9" s="1" customFormat="1" ht="12" customHeight="1" hidden="1" outlineLevel="1">
      <c r="A52" s="13">
        <v>3612</v>
      </c>
      <c r="B52" s="13">
        <v>2132</v>
      </c>
      <c r="C52" s="96" t="s">
        <v>202</v>
      </c>
      <c r="D52" s="15">
        <f>'Rozpočet 2024 pracovni material'!G66</f>
        <v>9400000</v>
      </c>
      <c r="E52" s="6"/>
      <c r="F52" s="6"/>
      <c r="G52" s="6"/>
      <c r="H52" s="6"/>
      <c r="I52" s="6"/>
    </row>
    <row r="53" spans="1:9" s="1" customFormat="1" ht="12" customHeight="1" hidden="1" outlineLevel="1">
      <c r="A53" s="13">
        <v>3613</v>
      </c>
      <c r="B53" s="13">
        <v>2119</v>
      </c>
      <c r="C53" s="96" t="s">
        <v>203</v>
      </c>
      <c r="D53" s="15">
        <f>'Rozpočet 2024 pracovni material'!G69</f>
        <v>550000</v>
      </c>
      <c r="E53" s="6"/>
      <c r="F53" s="6"/>
      <c r="G53" s="6"/>
      <c r="H53" s="6"/>
      <c r="I53" s="6"/>
    </row>
    <row r="54" spans="1:9" s="1" customFormat="1" ht="12" customHeight="1" hidden="1" outlineLevel="1">
      <c r="A54" s="13">
        <v>3613</v>
      </c>
      <c r="B54" s="13">
        <v>2132</v>
      </c>
      <c r="C54" s="96" t="s">
        <v>204</v>
      </c>
      <c r="D54" s="15">
        <f>'Rozpočet 2024 pracovni material'!G70</f>
        <v>703000</v>
      </c>
      <c r="E54" s="6"/>
      <c r="F54" s="6"/>
      <c r="G54" s="6"/>
      <c r="H54" s="6"/>
      <c r="I54" s="6"/>
    </row>
    <row r="55" spans="1:9" s="1" customFormat="1" ht="12" customHeight="1" hidden="1" outlineLevel="1">
      <c r="A55" s="13">
        <v>3613</v>
      </c>
      <c r="B55" s="13">
        <v>2132</v>
      </c>
      <c r="C55" s="96" t="s">
        <v>316</v>
      </c>
      <c r="D55" s="15">
        <f>'Rozpočet 2024 pracovni material'!G71</f>
        <v>3250000</v>
      </c>
      <c r="E55" s="6"/>
      <c r="F55" s="6"/>
      <c r="G55" s="6"/>
      <c r="H55" s="6"/>
      <c r="I55" s="6"/>
    </row>
    <row r="56" spans="1:9" s="1" customFormat="1" ht="12" customHeight="1" hidden="1" outlineLevel="1">
      <c r="A56" s="13"/>
      <c r="B56" s="13"/>
      <c r="C56" s="96"/>
      <c r="D56" s="15"/>
      <c r="E56" s="6"/>
      <c r="F56" s="6"/>
      <c r="G56" s="6"/>
      <c r="H56" s="6"/>
      <c r="I56" s="6"/>
    </row>
    <row r="57" spans="1:9" s="1" customFormat="1" ht="12" customHeight="1" hidden="1" outlineLevel="1">
      <c r="A57" s="13">
        <v>3632</v>
      </c>
      <c r="B57" s="13">
        <v>2111</v>
      </c>
      <c r="C57" s="96" t="s">
        <v>206</v>
      </c>
      <c r="D57" s="15">
        <f>'Rozpočet 2024 pracovni material'!G76</f>
        <v>50000</v>
      </c>
      <c r="E57" s="6"/>
      <c r="F57" s="6"/>
      <c r="G57" s="6"/>
      <c r="H57" s="6"/>
      <c r="I57" s="6"/>
    </row>
    <row r="58" spans="1:9" s="1" customFormat="1" ht="12" customHeight="1" hidden="1" outlineLevel="1">
      <c r="A58" s="13">
        <v>3639</v>
      </c>
      <c r="B58" s="14">
        <v>2119</v>
      </c>
      <c r="C58" s="96" t="s">
        <v>207</v>
      </c>
      <c r="D58" s="15">
        <f>'Rozpočet 2024 pracovni material'!G78</f>
        <v>30000</v>
      </c>
      <c r="E58" s="6"/>
      <c r="F58" s="6"/>
      <c r="G58" s="6"/>
      <c r="H58" s="6"/>
      <c r="I58" s="6"/>
    </row>
    <row r="59" spans="1:9" s="1" customFormat="1" ht="12" customHeight="1" hidden="1" outlineLevel="1">
      <c r="A59" s="13">
        <v>3639</v>
      </c>
      <c r="B59" s="13">
        <v>2131</v>
      </c>
      <c r="C59" s="96" t="s">
        <v>208</v>
      </c>
      <c r="D59" s="15">
        <f>'Rozpočet 2024 pracovni material'!G80</f>
        <v>300000</v>
      </c>
      <c r="E59" s="6"/>
      <c r="F59" s="6"/>
      <c r="G59" s="6"/>
      <c r="H59" s="6"/>
      <c r="I59" s="6"/>
    </row>
    <row r="60" spans="1:9" s="1" customFormat="1" ht="12" customHeight="1" hidden="1" outlineLevel="1">
      <c r="A60" s="13">
        <v>3639</v>
      </c>
      <c r="B60" s="13">
        <v>2132</v>
      </c>
      <c r="C60" s="96" t="s">
        <v>235</v>
      </c>
      <c r="D60" s="15">
        <f>'Rozpočet 2024 pracovni material'!G81</f>
        <v>57000</v>
      </c>
      <c r="E60" s="6"/>
      <c r="F60" s="6"/>
      <c r="G60" s="6"/>
      <c r="H60" s="6"/>
      <c r="I60" s="6"/>
    </row>
    <row r="61" spans="1:9" s="1" customFormat="1" ht="12" customHeight="1" hidden="1" outlineLevel="1">
      <c r="A61" s="13">
        <v>3639</v>
      </c>
      <c r="B61" s="13">
        <v>2324</v>
      </c>
      <c r="C61" s="96" t="s">
        <v>255</v>
      </c>
      <c r="D61" s="15">
        <f>'Rozpočet 2024 pracovni material'!G84</f>
        <v>10000</v>
      </c>
      <c r="E61" s="6"/>
      <c r="F61" s="6"/>
      <c r="G61" s="6"/>
      <c r="H61" s="6"/>
      <c r="I61" s="6"/>
    </row>
    <row r="62" spans="1:9" s="1" customFormat="1" ht="12" customHeight="1" hidden="1" outlineLevel="1">
      <c r="A62" s="13"/>
      <c r="B62" s="13"/>
      <c r="C62" s="96"/>
      <c r="D62" s="15"/>
      <c r="E62" s="6"/>
      <c r="F62" s="6"/>
      <c r="G62" s="6"/>
      <c r="H62" s="6"/>
      <c r="I62" s="6"/>
    </row>
    <row r="63" spans="1:9" s="1" customFormat="1" ht="12" customHeight="1" hidden="1" outlineLevel="1">
      <c r="A63" s="13">
        <v>3725</v>
      </c>
      <c r="B63" s="13">
        <v>2324</v>
      </c>
      <c r="C63" s="96" t="s">
        <v>209</v>
      </c>
      <c r="D63" s="15">
        <f>'Rozpočet 2024 pracovni material'!G86</f>
        <v>1200000</v>
      </c>
      <c r="E63" s="6"/>
      <c r="F63" s="6"/>
      <c r="G63" s="6"/>
      <c r="H63" s="6"/>
      <c r="I63" s="6"/>
    </row>
    <row r="64" spans="1:9" s="1" customFormat="1" ht="12" customHeight="1" hidden="1" outlineLevel="1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12" customHeight="1" hidden="1" outlineLevel="1">
      <c r="A65" s="13">
        <v>4350</v>
      </c>
      <c r="B65" s="13">
        <v>2122</v>
      </c>
      <c r="C65" s="96" t="s">
        <v>232</v>
      </c>
      <c r="D65" s="15">
        <f>'Rozpočet 2024 pracovni material'!G92</f>
        <v>0</v>
      </c>
      <c r="E65" s="6"/>
      <c r="F65" s="6"/>
      <c r="G65" s="6"/>
      <c r="H65" s="6"/>
      <c r="I65" s="6"/>
    </row>
    <row r="66" spans="1:9" s="1" customFormat="1" ht="12" customHeight="1" hidden="1" outlineLevel="1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12" customHeight="1" hidden="1" outlineLevel="1">
      <c r="A67" s="13">
        <v>5311</v>
      </c>
      <c r="B67" s="13">
        <v>2212</v>
      </c>
      <c r="C67" s="96" t="s">
        <v>256</v>
      </c>
      <c r="D67" s="15">
        <f>'Rozpočet 2024 pracovni material'!G95</f>
        <v>5000</v>
      </c>
      <c r="E67" s="6"/>
      <c r="F67" s="6"/>
      <c r="G67" s="6"/>
      <c r="H67" s="6"/>
      <c r="I67" s="6"/>
    </row>
    <row r="68" spans="1:9" s="1" customFormat="1" ht="12" customHeight="1" hidden="1" outlineLevel="1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12" customHeight="1" hidden="1" outlineLevel="1">
      <c r="A69" s="13">
        <v>6171</v>
      </c>
      <c r="B69" s="13">
        <v>2111</v>
      </c>
      <c r="C69" s="96" t="s">
        <v>211</v>
      </c>
      <c r="D69" s="15">
        <f>'Rozpočet 2024 pracovni material'!G98</f>
        <v>2000</v>
      </c>
      <c r="E69" s="6"/>
      <c r="F69" s="6"/>
      <c r="G69" s="6"/>
      <c r="H69" s="6"/>
      <c r="I69" s="6"/>
    </row>
    <row r="70" spans="1:9" s="1" customFormat="1" ht="12" customHeight="1" hidden="1" outlineLevel="1">
      <c r="A70" s="13">
        <v>6171</v>
      </c>
      <c r="B70" s="13">
        <v>2324</v>
      </c>
      <c r="C70" s="96" t="s">
        <v>318</v>
      </c>
      <c r="D70" s="15">
        <f>'Rozpočet 2024 pracovni material'!G100</f>
        <v>50000</v>
      </c>
      <c r="E70" s="6"/>
      <c r="F70" s="6"/>
      <c r="G70" s="6"/>
      <c r="H70" s="6"/>
      <c r="I70" s="6"/>
    </row>
    <row r="71" spans="1:9" s="1" customFormat="1" ht="12" customHeight="1" hidden="1" outlineLevel="1">
      <c r="A71" s="13">
        <v>6171</v>
      </c>
      <c r="B71" s="13">
        <v>2329</v>
      </c>
      <c r="C71" s="96" t="s">
        <v>212</v>
      </c>
      <c r="D71" s="15">
        <f>'Rozpočet 2024 pracovni material'!G101</f>
        <v>2000</v>
      </c>
      <c r="E71" s="6"/>
      <c r="F71" s="6"/>
      <c r="G71" s="6"/>
      <c r="H71" s="6"/>
      <c r="I71" s="6"/>
    </row>
    <row r="72" spans="1:9" s="1" customFormat="1" ht="12" customHeight="1" hidden="1" outlineLevel="1">
      <c r="A72" s="13"/>
      <c r="B72" s="13"/>
      <c r="C72" s="96"/>
      <c r="D72" s="15"/>
      <c r="E72" s="6"/>
      <c r="F72" s="6"/>
      <c r="G72" s="6"/>
      <c r="H72" s="6"/>
      <c r="I72" s="6"/>
    </row>
    <row r="73" spans="1:9" s="1" customFormat="1" ht="12" customHeight="1" hidden="1" outlineLevel="1">
      <c r="A73" s="13">
        <v>6310</v>
      </c>
      <c r="B73" s="13">
        <v>2141</v>
      </c>
      <c r="C73" s="96" t="s">
        <v>213</v>
      </c>
      <c r="D73" s="15">
        <f>'Rozpočet 2024 pracovni material'!G103</f>
        <v>300000</v>
      </c>
      <c r="E73" s="6"/>
      <c r="F73" s="6"/>
      <c r="G73" s="6"/>
      <c r="H73" s="6"/>
      <c r="I73" s="6"/>
    </row>
    <row r="74" spans="1:9" s="1" customFormat="1" ht="12" customHeight="1" hidden="1" outlineLevel="1">
      <c r="A74" s="13">
        <v>6320</v>
      </c>
      <c r="B74" s="13">
        <v>2324</v>
      </c>
      <c r="C74" s="96" t="s">
        <v>257</v>
      </c>
      <c r="D74" s="15">
        <f>'Rozpočet 2024 pracovni material'!G104</f>
        <v>37000</v>
      </c>
      <c r="E74" s="6"/>
      <c r="F74" s="6"/>
      <c r="G74" s="6"/>
      <c r="H74" s="6"/>
      <c r="I74" s="6"/>
    </row>
    <row r="75" spans="1:4" ht="12" customHeight="1" hidden="1" outlineLevel="1">
      <c r="A75" s="13"/>
      <c r="B75" s="13"/>
      <c r="C75" s="13"/>
      <c r="D75" s="15"/>
    </row>
    <row r="76" spans="1:4" ht="12" customHeight="1" collapsed="1">
      <c r="A76" s="3" t="s">
        <v>8</v>
      </c>
      <c r="B76" s="4"/>
      <c r="C76" s="4"/>
      <c r="D76" s="87">
        <f>SUM(D77:D82)</f>
        <v>20100000</v>
      </c>
    </row>
    <row r="77" spans="1:4" ht="12" customHeight="1" hidden="1" outlineLevel="1">
      <c r="A77" s="13">
        <v>3421</v>
      </c>
      <c r="B77" s="13">
        <v>3121</v>
      </c>
      <c r="C77" s="96" t="s">
        <v>609</v>
      </c>
      <c r="D77" s="15">
        <f>'Rozpočet 2024 pracovni material'!G116</f>
        <v>3000000</v>
      </c>
    </row>
    <row r="78" spans="1:4" ht="12" customHeight="1" hidden="1" outlineLevel="2">
      <c r="A78" s="13">
        <v>3612</v>
      </c>
      <c r="B78" s="13">
        <v>3112</v>
      </c>
      <c r="C78" s="96" t="s">
        <v>233</v>
      </c>
      <c r="D78" s="15">
        <f>'Rozpočet 2024 pracovni material'!G118</f>
        <v>5000000</v>
      </c>
    </row>
    <row r="79" spans="1:9" s="1" customFormat="1" ht="12" customHeight="1" hidden="1" outlineLevel="2">
      <c r="A79" s="13">
        <v>3633</v>
      </c>
      <c r="B79" s="13">
        <v>3113</v>
      </c>
      <c r="C79" s="96" t="s">
        <v>290</v>
      </c>
      <c r="D79" s="1">
        <f>'Rozpočet 2024 pracovni material'!G122</f>
        <v>10000000</v>
      </c>
      <c r="E79" s="6"/>
      <c r="F79" s="6"/>
      <c r="G79" s="6"/>
      <c r="H79" s="6"/>
      <c r="I79" s="6"/>
    </row>
    <row r="80" spans="1:9" s="1" customFormat="1" ht="12" customHeight="1" hidden="1" outlineLevel="2">
      <c r="A80" s="13">
        <v>3639</v>
      </c>
      <c r="B80" s="13">
        <v>3111</v>
      </c>
      <c r="C80" s="96" t="s">
        <v>214</v>
      </c>
      <c r="D80" s="15">
        <f>'Rozpočet 2024 pracovni material'!G123</f>
        <v>2000000</v>
      </c>
      <c r="E80" s="6"/>
      <c r="F80" s="6"/>
      <c r="G80" s="6"/>
      <c r="H80" s="6"/>
      <c r="I80" s="6"/>
    </row>
    <row r="81" spans="1:9" s="1" customFormat="1" ht="12" customHeight="1" hidden="1" outlineLevel="2">
      <c r="A81" s="4">
        <v>5512</v>
      </c>
      <c r="B81" s="4">
        <v>3121</v>
      </c>
      <c r="C81" s="96" t="s">
        <v>617</v>
      </c>
      <c r="D81" s="15">
        <f>'Rozpočet 2024 pracovni material'!G115</f>
        <v>100000</v>
      </c>
      <c r="E81" s="6"/>
      <c r="F81" s="6"/>
      <c r="G81" s="6"/>
      <c r="H81" s="6"/>
      <c r="I81" s="6"/>
    </row>
    <row r="82" spans="1:9" s="1" customFormat="1" ht="12" customHeight="1" hidden="1" outlineLevel="2">
      <c r="A82" s="13"/>
      <c r="B82" s="13"/>
      <c r="C82" s="13"/>
      <c r="D82" s="15"/>
      <c r="E82" s="6"/>
      <c r="F82" s="6"/>
      <c r="G82" s="6"/>
      <c r="H82" s="6"/>
      <c r="I82" s="6"/>
    </row>
    <row r="83" spans="1:9" s="1" customFormat="1" ht="12" customHeight="1" collapsed="1">
      <c r="A83" s="3" t="s">
        <v>12</v>
      </c>
      <c r="B83" s="11"/>
      <c r="C83" s="11"/>
      <c r="D83" s="87">
        <f>SUM(D85:D89)</f>
        <v>7539943.46</v>
      </c>
      <c r="E83" s="6"/>
      <c r="F83" s="6"/>
      <c r="G83" s="6"/>
      <c r="H83" s="6"/>
      <c r="I83" s="6"/>
    </row>
    <row r="84" spans="1:9" s="1" customFormat="1" ht="9.75" hidden="1" outlineLevel="1">
      <c r="A84" s="11"/>
      <c r="B84" s="11"/>
      <c r="C84" s="11"/>
      <c r="D84" s="87"/>
      <c r="E84" s="6"/>
      <c r="F84" s="6"/>
      <c r="G84" s="6"/>
      <c r="H84" s="6"/>
      <c r="I84" s="6"/>
    </row>
    <row r="85" spans="1:9" s="1" customFormat="1" ht="9.75" hidden="1" outlineLevel="1">
      <c r="A85" s="13"/>
      <c r="B85" s="13">
        <v>4112</v>
      </c>
      <c r="C85" s="13" t="s">
        <v>216</v>
      </c>
      <c r="D85" s="15">
        <f>'Rozpočet 2024 pracovni material'!G133</f>
        <v>4709400</v>
      </c>
      <c r="E85" s="6"/>
      <c r="F85" s="6"/>
      <c r="G85" s="6"/>
      <c r="H85" s="6"/>
      <c r="I85" s="6"/>
    </row>
    <row r="86" spans="1:9" s="1" customFormat="1" ht="9.75" hidden="1" outlineLevel="1">
      <c r="A86" s="13"/>
      <c r="B86" s="13"/>
      <c r="C86" s="13"/>
      <c r="D86" s="15"/>
      <c r="E86" s="6"/>
      <c r="F86" s="6"/>
      <c r="G86" s="6"/>
      <c r="H86" s="6"/>
      <c r="I86" s="6"/>
    </row>
    <row r="87" spans="1:9" s="1" customFormat="1" ht="9.75" hidden="1" outlineLevel="1">
      <c r="A87" s="13"/>
      <c r="C87" s="6" t="s">
        <v>161</v>
      </c>
      <c r="D87" s="15"/>
      <c r="E87" s="6"/>
      <c r="F87" s="6"/>
      <c r="G87" s="6"/>
      <c r="H87" s="6"/>
      <c r="I87" s="6"/>
    </row>
    <row r="88" spans="1:9" s="1" customFormat="1" ht="9.75" hidden="1" outlineLevel="1">
      <c r="A88" s="13"/>
      <c r="B88" s="68">
        <v>4216</v>
      </c>
      <c r="C88" s="7" t="s">
        <v>587</v>
      </c>
      <c r="D88" s="15">
        <f>'Rozpočet 2024 pracovni material'!G172</f>
        <v>2830543.46</v>
      </c>
      <c r="E88" s="6"/>
      <c r="F88" s="6"/>
      <c r="G88" s="6"/>
      <c r="H88" s="6"/>
      <c r="I88" s="6"/>
    </row>
    <row r="89" ht="9.75" collapsed="1">
      <c r="D89" s="15"/>
    </row>
    <row r="90" spans="1:4" ht="9.75">
      <c r="A90" s="66" t="s">
        <v>9</v>
      </c>
      <c r="B90" s="62"/>
      <c r="C90" s="62"/>
      <c r="D90" s="78">
        <f>D9+D27+D76+D83</f>
        <v>183951874.70000002</v>
      </c>
    </row>
    <row r="91" spans="1:4" ht="9.75">
      <c r="A91" s="6"/>
      <c r="D91" s="15"/>
    </row>
    <row r="92" spans="1:4" ht="9.75">
      <c r="A92" s="3" t="s">
        <v>10</v>
      </c>
      <c r="B92" s="4"/>
      <c r="C92" s="4"/>
      <c r="D92" s="87">
        <f>SUM(D93:D94)</f>
        <v>-10658508</v>
      </c>
    </row>
    <row r="93" spans="2:4" ht="11.25" customHeight="1">
      <c r="B93" s="13">
        <v>8115</v>
      </c>
      <c r="C93" s="13" t="s">
        <v>407</v>
      </c>
      <c r="D93" s="15">
        <f>'Rozpočet 2024 pracovni material'!G185</f>
        <v>4000000</v>
      </c>
    </row>
    <row r="94" spans="2:4" ht="11.25" customHeight="1">
      <c r="B94" s="13">
        <v>8124</v>
      </c>
      <c r="C94" s="13" t="s">
        <v>107</v>
      </c>
      <c r="D94" s="87">
        <f>SUM(D95:D98)</f>
        <v>-14658508</v>
      </c>
    </row>
    <row r="95" spans="2:4" ht="9.75" hidden="1" outlineLevel="1">
      <c r="B95" s="13"/>
      <c r="C95" s="13" t="s">
        <v>178</v>
      </c>
      <c r="D95" s="15">
        <f>'Rozpočet 2024 pracovni material'!G197</f>
        <v>-5000000</v>
      </c>
    </row>
    <row r="96" spans="2:4" ht="9.75" hidden="1" outlineLevel="1">
      <c r="B96" s="13"/>
      <c r="C96" s="13" t="s">
        <v>239</v>
      </c>
      <c r="D96" s="15">
        <f>'Rozpočet 2024 pracovni material'!G198</f>
        <v>-6240000</v>
      </c>
    </row>
    <row r="97" spans="2:4" ht="9.75" hidden="1" outlineLevel="1">
      <c r="B97" s="13"/>
      <c r="C97" s="13" t="s">
        <v>330</v>
      </c>
      <c r="D97" s="15">
        <f>'Rozpočet 2024 pracovni material'!G199</f>
        <v>-1500000</v>
      </c>
    </row>
    <row r="98" spans="2:4" ht="9.75" hidden="1" outlineLevel="1">
      <c r="B98" s="13"/>
      <c r="C98" s="13" t="s">
        <v>475</v>
      </c>
      <c r="D98" s="15">
        <f>'Rozpočet 2024 pracovni material'!G200</f>
        <v>-1918508</v>
      </c>
    </row>
    <row r="99" spans="2:4" ht="9.75" collapsed="1">
      <c r="B99" s="13"/>
      <c r="C99" s="13"/>
      <c r="D99" s="15"/>
    </row>
    <row r="100" spans="1:4" ht="9.75">
      <c r="A100" s="27"/>
      <c r="B100" s="28"/>
      <c r="C100" s="28"/>
      <c r="D100" s="64"/>
    </row>
    <row r="101" spans="1:4" ht="9.75">
      <c r="A101" s="66" t="s">
        <v>11</v>
      </c>
      <c r="B101" s="62"/>
      <c r="C101" s="62"/>
      <c r="D101" s="78">
        <f>D90+D92</f>
        <v>173293366.70000002</v>
      </c>
    </row>
    <row r="102" spans="1:4" ht="9.75">
      <c r="A102" s="27"/>
      <c r="B102" s="28"/>
      <c r="C102" s="28"/>
      <c r="D102" s="64"/>
    </row>
    <row r="103" ht="9.75">
      <c r="D103" s="15"/>
    </row>
    <row r="104" spans="1:4" ht="9.75">
      <c r="A104" s="3" t="s">
        <v>414</v>
      </c>
      <c r="B104" s="4"/>
      <c r="C104" s="4"/>
      <c r="D104" s="15"/>
    </row>
    <row r="105" spans="1:4" ht="9.75">
      <c r="A105" s="21"/>
      <c r="B105" s="5"/>
      <c r="D105" s="15"/>
    </row>
    <row r="106" spans="1:4" ht="9.75">
      <c r="A106" s="81" t="s">
        <v>27</v>
      </c>
      <c r="B106" s="68"/>
      <c r="D106" s="86">
        <f>SUM(D107:D108)</f>
        <v>167000</v>
      </c>
    </row>
    <row r="107" spans="1:4" ht="9.75" hidden="1" outlineLevel="1">
      <c r="A107" s="68">
        <v>0</v>
      </c>
      <c r="B107" s="68">
        <v>1014</v>
      </c>
      <c r="C107" s="68" t="s">
        <v>28</v>
      </c>
      <c r="D107" s="15">
        <f>'Rozpočet 2024 pracovni material'!G213</f>
        <v>150000</v>
      </c>
    </row>
    <row r="108" spans="1:4" ht="9.75" hidden="1" outlineLevel="1">
      <c r="A108" s="68">
        <v>8009</v>
      </c>
      <c r="B108" s="68">
        <v>1032</v>
      </c>
      <c r="C108" s="68" t="s">
        <v>29</v>
      </c>
      <c r="D108" s="15">
        <f>'Rozpočet 2024 pracovni material'!G214</f>
        <v>17000</v>
      </c>
    </row>
    <row r="109" spans="1:4" ht="9.75" collapsed="1">
      <c r="A109" s="68"/>
      <c r="B109" s="68"/>
      <c r="C109" s="68"/>
      <c r="D109" s="15"/>
    </row>
    <row r="110" spans="1:4" ht="9.75">
      <c r="A110" s="81" t="s">
        <v>30</v>
      </c>
      <c r="B110" s="68"/>
      <c r="D110" s="86">
        <f>SUM(D111:D112)</f>
        <v>5300000</v>
      </c>
    </row>
    <row r="111" spans="1:4" ht="9.75" hidden="1" outlineLevel="1">
      <c r="A111" s="68">
        <v>10</v>
      </c>
      <c r="B111" s="68">
        <v>2212</v>
      </c>
      <c r="C111" s="68" t="s">
        <v>76</v>
      </c>
      <c r="D111" s="15">
        <f>'Rozpočet 2024 pracovni material'!G217</f>
        <v>5000000</v>
      </c>
    </row>
    <row r="112" spans="1:4" ht="9.75" hidden="1" outlineLevel="1">
      <c r="A112" s="68">
        <v>0</v>
      </c>
      <c r="B112" s="68">
        <v>2292</v>
      </c>
      <c r="C112" s="68" t="s">
        <v>109</v>
      </c>
      <c r="D112" s="15">
        <f>'Rozpočet 2024 pracovni material'!G218</f>
        <v>300000</v>
      </c>
    </row>
    <row r="113" spans="1:4" ht="9.75" collapsed="1">
      <c r="A113" s="68"/>
      <c r="B113" s="68"/>
      <c r="C113" s="68"/>
      <c r="D113" s="15"/>
    </row>
    <row r="114" spans="1:4" ht="9.75">
      <c r="A114" s="81" t="s">
        <v>31</v>
      </c>
      <c r="B114" s="68"/>
      <c r="D114" s="86">
        <f>SUM(D115:D118)</f>
        <v>667500</v>
      </c>
    </row>
    <row r="115" spans="1:4" ht="9.75" hidden="1" outlineLevel="1">
      <c r="A115" s="68">
        <v>20</v>
      </c>
      <c r="B115" s="68">
        <v>2310</v>
      </c>
      <c r="C115" s="68" t="s">
        <v>32</v>
      </c>
      <c r="D115" s="15">
        <f>'Rozpočet 2024 pracovni material'!G221</f>
        <v>30000</v>
      </c>
    </row>
    <row r="116" spans="1:5" ht="9.75" hidden="1" outlineLevel="1">
      <c r="A116" s="68">
        <v>0</v>
      </c>
      <c r="B116" s="68">
        <v>2310</v>
      </c>
      <c r="C116" s="68" t="s">
        <v>110</v>
      </c>
      <c r="D116" s="15">
        <f>'Rozpočet 2024 pracovni material'!G222</f>
        <v>536100</v>
      </c>
      <c r="E116" s="5"/>
    </row>
    <row r="117" spans="1:4" ht="9.75" hidden="1" outlineLevel="1">
      <c r="A117" s="68">
        <v>0</v>
      </c>
      <c r="B117" s="68">
        <v>2310</v>
      </c>
      <c r="C117" s="68" t="s">
        <v>111</v>
      </c>
      <c r="D117" s="15">
        <f>'Rozpočet 2024 pracovni material'!G223</f>
        <v>1400</v>
      </c>
    </row>
    <row r="118" spans="1:4" ht="9.75" hidden="1" outlineLevel="1">
      <c r="A118" s="68">
        <v>21</v>
      </c>
      <c r="B118" s="68">
        <v>2321</v>
      </c>
      <c r="C118" s="68" t="s">
        <v>112</v>
      </c>
      <c r="D118" s="15">
        <f>'Rozpočet 2024 pracovni material'!G224</f>
        <v>100000</v>
      </c>
    </row>
    <row r="119" spans="1:4" ht="9.75" collapsed="1">
      <c r="A119" s="68"/>
      <c r="B119" s="68"/>
      <c r="C119" s="68"/>
      <c r="D119" s="15"/>
    </row>
    <row r="120" spans="1:4" ht="9.75">
      <c r="A120" s="81" t="s">
        <v>33</v>
      </c>
      <c r="B120" s="68"/>
      <c r="D120" s="86">
        <f>SUM(D122:D151)</f>
        <v>15241141.64</v>
      </c>
    </row>
    <row r="121" spans="1:4" ht="9.75" hidden="1" outlineLevel="1">
      <c r="A121" s="68" t="s">
        <v>113</v>
      </c>
      <c r="B121" s="68"/>
      <c r="C121" s="81"/>
      <c r="D121" s="87"/>
    </row>
    <row r="122" spans="1:4" ht="9.75" hidden="1" outlineLevel="1">
      <c r="A122" s="68">
        <v>1</v>
      </c>
      <c r="B122" s="68">
        <v>3111</v>
      </c>
      <c r="C122" s="68" t="s">
        <v>53</v>
      </c>
      <c r="D122" s="15">
        <f>'Rozpočet 2024 pracovni material'!G228</f>
        <v>2049200</v>
      </c>
    </row>
    <row r="123" spans="1:4" ht="9.75" hidden="1" outlineLevel="1">
      <c r="A123" s="68"/>
      <c r="B123" s="68"/>
      <c r="C123" s="68" t="str">
        <f>'Rozpočet 2024 pracovni material'!C229</f>
        <v>    - z toho mzdové a ostat.osobní výdaje 170 tis.</v>
      </c>
      <c r="D123" s="15"/>
    </row>
    <row r="124" spans="1:4" ht="9.75" hidden="1" outlineLevel="1">
      <c r="A124" s="68"/>
      <c r="B124" s="68"/>
      <c r="C124" s="68" t="s">
        <v>54</v>
      </c>
      <c r="D124" s="15">
        <f>'Rozpočet 2024 pracovni material'!G230</f>
        <v>7980</v>
      </c>
    </row>
    <row r="125" spans="1:4" ht="9.75" hidden="1" outlineLevel="1">
      <c r="A125" s="68"/>
      <c r="B125" s="68"/>
      <c r="C125" s="68" t="s">
        <v>218</v>
      </c>
      <c r="D125" s="15">
        <f>'Rozpočet 2024 pracovni material'!G231</f>
        <v>32500</v>
      </c>
    </row>
    <row r="126" spans="1:4" ht="9.75" hidden="1" outlineLevel="1">
      <c r="A126" s="68"/>
      <c r="B126" s="68"/>
      <c r="C126" s="68"/>
      <c r="D126" s="15"/>
    </row>
    <row r="127" spans="1:4" ht="9.75" hidden="1" outlineLevel="1">
      <c r="A127" s="68" t="s">
        <v>114</v>
      </c>
      <c r="B127" s="68"/>
      <c r="C127" s="68"/>
      <c r="D127" s="15"/>
    </row>
    <row r="128" spans="1:4" ht="9.75" hidden="1" outlineLevel="1">
      <c r="A128" s="68">
        <v>2</v>
      </c>
      <c r="B128" s="68">
        <v>3111</v>
      </c>
      <c r="C128" s="68" t="s">
        <v>55</v>
      </c>
      <c r="D128" s="15">
        <f>'Rozpočet 2024 pracovni material'!G236</f>
        <v>1697813</v>
      </c>
    </row>
    <row r="129" spans="1:4" ht="9.75" hidden="1" outlineLevel="1">
      <c r="A129" s="68"/>
      <c r="B129" s="68"/>
      <c r="C129" s="68" t="str">
        <f>'Rozpočet 2024 pracovni material'!C237</f>
        <v>    - z toho mzdové a ostat.osobní výdaje 60 tis.</v>
      </c>
      <c r="D129" s="15"/>
    </row>
    <row r="130" spans="1:4" ht="9.75" hidden="1" outlineLevel="1">
      <c r="A130" s="68"/>
      <c r="B130" s="68"/>
      <c r="C130" s="68" t="s">
        <v>56</v>
      </c>
      <c r="D130" s="15">
        <f>'Rozpočet 2024 pracovni material'!G238</f>
        <v>120299</v>
      </c>
    </row>
    <row r="131" spans="1:4" ht="9.75" hidden="1" outlineLevel="1">
      <c r="A131" s="68"/>
      <c r="B131" s="68"/>
      <c r="C131" s="68" t="s">
        <v>219</v>
      </c>
      <c r="D131" s="15">
        <f>'Rozpočet 2024 pracovni material'!G240</f>
        <v>32500</v>
      </c>
    </row>
    <row r="132" spans="1:4" ht="9.75" hidden="1" outlineLevel="1">
      <c r="A132" s="68"/>
      <c r="B132" s="68"/>
      <c r="C132" s="13"/>
      <c r="D132" s="15"/>
    </row>
    <row r="133" spans="1:4" ht="9.75" hidden="1" outlineLevel="1">
      <c r="A133" s="68" t="s">
        <v>48</v>
      </c>
      <c r="B133" s="68"/>
      <c r="C133" s="68"/>
      <c r="D133" s="15"/>
    </row>
    <row r="134" spans="1:4" ht="9.75" hidden="1" outlineLevel="1">
      <c r="A134" s="68">
        <v>51</v>
      </c>
      <c r="B134" s="68">
        <v>3113</v>
      </c>
      <c r="C134" s="68" t="s">
        <v>163</v>
      </c>
      <c r="D134" s="15">
        <f>'Rozpočet 2024 pracovni material'!G245</f>
        <v>6800000</v>
      </c>
    </row>
    <row r="135" spans="1:4" ht="9.75" hidden="1" outlineLevel="1">
      <c r="A135" s="68"/>
      <c r="B135" s="68"/>
      <c r="C135" s="68" t="str">
        <f>'Rozpočet 2024 pracovni material'!C246</f>
        <v>    - z toho mzdové a ostat.osobní výdaje 100 tis.</v>
      </c>
      <c r="D135" s="15"/>
    </row>
    <row r="136" spans="1:4" ht="9.75" hidden="1" outlineLevel="1">
      <c r="A136" s="68"/>
      <c r="B136" s="68"/>
      <c r="C136" s="68" t="s">
        <v>164</v>
      </c>
      <c r="D136" s="15">
        <f>'Rozpočet 2024 pracovni material'!G247</f>
        <v>41983.9</v>
      </c>
    </row>
    <row r="137" spans="1:4" ht="9.75" hidden="1" outlineLevel="1">
      <c r="A137" s="68"/>
      <c r="B137" s="68"/>
      <c r="C137" s="13"/>
      <c r="D137" s="15"/>
    </row>
    <row r="138" spans="1:4" ht="9.75" hidden="1" outlineLevel="1">
      <c r="A138" s="68" t="s">
        <v>303</v>
      </c>
      <c r="B138" s="68"/>
      <c r="C138" s="68"/>
      <c r="D138" s="15"/>
    </row>
    <row r="139" spans="1:4" ht="9.75" hidden="1" outlineLevel="1">
      <c r="A139" s="68">
        <v>52</v>
      </c>
      <c r="B139" s="68">
        <v>3114</v>
      </c>
      <c r="C139" s="68" t="s">
        <v>304</v>
      </c>
      <c r="D139" s="15">
        <f>'Rozpočet 2024 pracovni material'!G253</f>
        <v>1471331</v>
      </c>
    </row>
    <row r="140" spans="1:4" ht="9.75" hidden="1" outlineLevel="1">
      <c r="A140" s="68"/>
      <c r="B140" s="68"/>
      <c r="C140" s="68" t="str">
        <f>'Rozpočet 2024 pracovni material'!C254</f>
        <v>    - z toho mzdové a ostat.osobní výdaje 0,-</v>
      </c>
      <c r="D140" s="15"/>
    </row>
    <row r="141" spans="1:4" ht="9.75" hidden="1" outlineLevel="1">
      <c r="A141" s="68"/>
      <c r="B141" s="68"/>
      <c r="C141" s="68" t="s">
        <v>305</v>
      </c>
      <c r="D141" s="15">
        <f>'Rozpočet 2024 pracovni material'!G255</f>
        <v>28669</v>
      </c>
    </row>
    <row r="142" spans="1:4" ht="9.75" hidden="1" outlineLevel="1">
      <c r="A142" s="68"/>
      <c r="B142" s="68"/>
      <c r="C142" s="13"/>
      <c r="D142" s="15"/>
    </row>
    <row r="143" spans="1:4" ht="9.75" hidden="1" outlineLevel="1">
      <c r="A143" s="68" t="s">
        <v>115</v>
      </c>
      <c r="B143" s="68"/>
      <c r="C143" s="68"/>
      <c r="D143" s="15"/>
    </row>
    <row r="144" spans="1:5" ht="9.75" hidden="1" outlineLevel="1">
      <c r="A144" s="68">
        <v>55</v>
      </c>
      <c r="B144" s="68">
        <v>3122</v>
      </c>
      <c r="C144" s="68" t="s">
        <v>57</v>
      </c>
      <c r="D144" s="15">
        <f>'Rozpočet 2024 pracovni material'!G261</f>
        <v>2541000</v>
      </c>
      <c r="E144" s="7"/>
    </row>
    <row r="145" spans="1:5" ht="9.75" hidden="1" outlineLevel="1">
      <c r="A145" s="68"/>
      <c r="B145" s="68"/>
      <c r="C145" s="68" t="str">
        <f>'Rozpočet 2024 pracovni material'!C262</f>
        <v>    - z toho mzdové a ostat.osobní výdaje 0,-</v>
      </c>
      <c r="D145" s="15"/>
      <c r="E145" s="7"/>
    </row>
    <row r="146" spans="1:5" ht="9.75" hidden="1" outlineLevel="1">
      <c r="A146" s="68"/>
      <c r="B146" s="68"/>
      <c r="C146" s="68" t="s">
        <v>58</v>
      </c>
      <c r="D146" s="15">
        <f>'Rozpočet 2024 pracovni material'!G263</f>
        <v>100000</v>
      </c>
      <c r="E146" s="7"/>
    </row>
    <row r="147" spans="1:5" ht="9.75" hidden="1" outlineLevel="1">
      <c r="A147" s="68"/>
      <c r="B147" s="68"/>
      <c r="C147" s="68"/>
      <c r="D147" s="15"/>
      <c r="E147" s="7"/>
    </row>
    <row r="148" spans="1:5" ht="9.75" hidden="1" outlineLevel="1">
      <c r="A148" s="68" t="s">
        <v>116</v>
      </c>
      <c r="B148" s="68"/>
      <c r="C148" s="68"/>
      <c r="D148" s="15"/>
      <c r="E148" s="7"/>
    </row>
    <row r="149" spans="1:5" ht="9.75" hidden="1" outlineLevel="1">
      <c r="A149" s="68">
        <v>54</v>
      </c>
      <c r="B149" s="68">
        <v>3231</v>
      </c>
      <c r="C149" s="68" t="s">
        <v>154</v>
      </c>
      <c r="D149" s="15">
        <f>'Rozpočet 2024 pracovni material'!G266</f>
        <v>300000</v>
      </c>
      <c r="E149" s="7"/>
    </row>
    <row r="150" spans="1:5" ht="9.75" hidden="1" outlineLevel="1">
      <c r="A150" s="68"/>
      <c r="B150" s="68"/>
      <c r="C150" s="68" t="str">
        <f>'Rozpočet 2024 pracovni material'!C267</f>
        <v>    - z toho mzdové a ostat.osobní výdaje 40 tis.</v>
      </c>
      <c r="D150" s="15"/>
      <c r="E150" s="7"/>
    </row>
    <row r="151" spans="1:5" ht="9.75" hidden="1" outlineLevel="1">
      <c r="A151" s="68"/>
      <c r="B151" s="68"/>
      <c r="C151" s="68" t="s">
        <v>59</v>
      </c>
      <c r="D151" s="15">
        <f>'Rozpočet 2024 pracovni material'!G268</f>
        <v>17865.74</v>
      </c>
      <c r="E151" s="7"/>
    </row>
    <row r="152" spans="1:5" ht="9.75" collapsed="1">
      <c r="A152" s="68"/>
      <c r="B152" s="68"/>
      <c r="C152" s="68"/>
      <c r="D152" s="15"/>
      <c r="E152" s="7"/>
    </row>
    <row r="153" spans="1:4" ht="9.75">
      <c r="A153" s="81" t="s">
        <v>34</v>
      </c>
      <c r="B153" s="68"/>
      <c r="D153" s="86">
        <f>SUM(D154:D172)</f>
        <v>10686500</v>
      </c>
    </row>
    <row r="154" spans="1:4" ht="9.75" hidden="1" outlineLevel="1">
      <c r="A154" s="68">
        <v>163</v>
      </c>
      <c r="B154" s="68">
        <v>3314</v>
      </c>
      <c r="C154" s="68" t="s">
        <v>49</v>
      </c>
      <c r="D154" s="15">
        <f>'Rozpočet 2024 pracovni material'!G272</f>
        <v>1797500</v>
      </c>
    </row>
    <row r="155" spans="1:4" ht="9.75" hidden="1" outlineLevel="1">
      <c r="A155" s="68"/>
      <c r="B155" s="68"/>
      <c r="C155" s="68" t="str">
        <f>'Rozpočet 2024 pracovni material'!C273</f>
        <v>          - z toho mzdové a ostat.osobní výdaje 900 tis.</v>
      </c>
      <c r="D155" s="15"/>
    </row>
    <row r="156" spans="1:4" ht="9.75" hidden="1" outlineLevel="1">
      <c r="A156" s="68">
        <v>164</v>
      </c>
      <c r="B156" s="68">
        <v>3315</v>
      </c>
      <c r="C156" s="68" t="s">
        <v>50</v>
      </c>
      <c r="D156" s="15">
        <f>'Rozpočet 2024 pracovni material'!G274</f>
        <v>1175000</v>
      </c>
    </row>
    <row r="157" spans="1:4" ht="9.75" hidden="1" outlineLevel="1">
      <c r="A157" s="68"/>
      <c r="B157" s="68"/>
      <c r="C157" s="68" t="str">
        <f>'Rozpočet 2024 pracovni material'!C275</f>
        <v>          - z toho mzdové a ostat.osobní výdaje 595 tis.</v>
      </c>
      <c r="D157" s="15"/>
    </row>
    <row r="158" spans="1:4" ht="9.75" hidden="1" outlineLevel="1">
      <c r="A158" s="68"/>
      <c r="B158" s="68"/>
      <c r="C158" s="68"/>
      <c r="D158" s="15"/>
    </row>
    <row r="159" spans="1:4" ht="9.75" hidden="1" outlineLevel="1">
      <c r="A159" s="68" t="s">
        <v>117</v>
      </c>
      <c r="B159" s="68"/>
      <c r="C159" s="68"/>
      <c r="D159" s="15"/>
    </row>
    <row r="160" spans="1:4" ht="9.75" hidden="1" outlineLevel="1">
      <c r="A160" s="68">
        <v>166</v>
      </c>
      <c r="B160" s="68">
        <v>3319</v>
      </c>
      <c r="C160" s="68" t="s">
        <v>60</v>
      </c>
      <c r="D160" s="15">
        <f>'Rozpočet 2024 pracovni material'!G278</f>
        <v>3725000</v>
      </c>
    </row>
    <row r="161" spans="1:4" ht="9.75" hidden="1" outlineLevel="1">
      <c r="A161" s="68"/>
      <c r="B161" s="68"/>
      <c r="C161" s="68" t="str">
        <f>'Rozpočet 2024 pracovni material'!C279</f>
        <v>    - z toho mzdové a ostat.osobní výdaje 2 020 tis.</v>
      </c>
      <c r="D161" s="15"/>
    </row>
    <row r="162" spans="1:4" ht="9.75" hidden="1" outlineLevel="1">
      <c r="A162" s="68"/>
      <c r="B162" s="68"/>
      <c r="C162" s="68" t="s">
        <v>61</v>
      </c>
      <c r="D162" s="15">
        <f>'Rozpočet 2024 pracovni material'!G280</f>
        <v>1100000</v>
      </c>
    </row>
    <row r="163" spans="1:4" ht="9.75" hidden="1" outlineLevel="1">
      <c r="A163" s="68"/>
      <c r="B163" s="68"/>
      <c r="C163" s="68" t="s">
        <v>595</v>
      </c>
      <c r="D163" s="15">
        <f>'Rozpočet 2024 pracovni material'!G281</f>
        <v>130000</v>
      </c>
    </row>
    <row r="164" spans="1:4" ht="9.75" hidden="1" outlineLevel="1">
      <c r="A164" s="68"/>
      <c r="B164" s="68"/>
      <c r="C164" s="68" t="str">
        <f>'Rozpočet 2024 pracovni material'!C282</f>
        <v>IC a KK - příspěvek pro NS Bítešan (z toho mzd.a OOV 70 tis.)</v>
      </c>
      <c r="D164" s="15">
        <f>'Rozpočet 2024 pracovni material'!G282</f>
        <v>300000</v>
      </c>
    </row>
    <row r="165" spans="1:4" ht="9.75" hidden="1" outlineLevel="1">
      <c r="A165" s="68">
        <v>169</v>
      </c>
      <c r="B165" s="68">
        <v>3319</v>
      </c>
      <c r="C165" s="68" t="s">
        <v>51</v>
      </c>
      <c r="D165" s="15">
        <f>'Rozpočet 2024 pracovni material'!G285</f>
        <v>1450000</v>
      </c>
    </row>
    <row r="166" spans="1:4" ht="9.75" hidden="1" outlineLevel="1">
      <c r="A166" s="68"/>
      <c r="B166" s="68"/>
      <c r="C166" s="68" t="str">
        <f>'Rozpočet 2024 pracovni material'!C286</f>
        <v>    - z toho mzdové a ostat.osobní výdaje  750 tis.</v>
      </c>
      <c r="D166" s="15"/>
    </row>
    <row r="167" spans="1:4" ht="9.75" hidden="1" outlineLevel="1">
      <c r="A167" s="68"/>
      <c r="B167" s="68"/>
      <c r="C167" s="68" t="s">
        <v>52</v>
      </c>
      <c r="D167" s="15">
        <f>'Rozpočet 2024 pracovni material'!G287</f>
        <v>49000</v>
      </c>
    </row>
    <row r="168" spans="1:4" ht="9.75" hidden="1" outlineLevel="1">
      <c r="A168" s="68"/>
      <c r="B168" s="68"/>
      <c r="C168" s="68"/>
      <c r="D168" s="15"/>
    </row>
    <row r="169" spans="1:4" ht="9.75" hidden="1" outlineLevel="1">
      <c r="A169" s="68">
        <v>167</v>
      </c>
      <c r="B169" s="68">
        <v>3319</v>
      </c>
      <c r="C169" s="68" t="s">
        <v>294</v>
      </c>
      <c r="D169" s="15">
        <f>'Rozpočet 2024 pracovni material'!G291</f>
        <v>110000</v>
      </c>
    </row>
    <row r="170" spans="1:4" ht="9.75" hidden="1" outlineLevel="1">
      <c r="A170" s="68">
        <v>165</v>
      </c>
      <c r="B170" s="68">
        <v>3349</v>
      </c>
      <c r="C170" s="68" t="s">
        <v>62</v>
      </c>
      <c r="D170" s="15">
        <f>'Rozpočet 2024 pracovni material'!G292</f>
        <v>150000</v>
      </c>
    </row>
    <row r="171" spans="1:4" ht="9.75" hidden="1" outlineLevel="1">
      <c r="A171" s="68">
        <v>162</v>
      </c>
      <c r="B171" s="68">
        <v>3399</v>
      </c>
      <c r="C171" s="68" t="s">
        <v>265</v>
      </c>
      <c r="D171" s="15">
        <f>'Rozpočet 2024 pracovni material'!G293</f>
        <v>400000</v>
      </c>
    </row>
    <row r="172" spans="1:4" ht="9.75" hidden="1" outlineLevel="1">
      <c r="A172" s="68">
        <v>0</v>
      </c>
      <c r="B172" s="68">
        <v>3399</v>
      </c>
      <c r="C172" s="68" t="s">
        <v>118</v>
      </c>
      <c r="D172" s="15">
        <f>'Rozpočet 2024 pracovni material'!G294</f>
        <v>300000</v>
      </c>
    </row>
    <row r="173" spans="1:4" ht="9.75" collapsed="1">
      <c r="A173" s="68"/>
      <c r="B173" s="68"/>
      <c r="C173" s="68"/>
      <c r="D173" s="15"/>
    </row>
    <row r="174" spans="1:4" ht="9.75">
      <c r="A174" s="81" t="s">
        <v>35</v>
      </c>
      <c r="B174" s="68"/>
      <c r="D174" s="87">
        <f>D175+D177+D178+D179+D181</f>
        <v>8326000</v>
      </c>
    </row>
    <row r="175" spans="1:4" ht="9.75">
      <c r="A175" s="68" t="s">
        <v>406</v>
      </c>
      <c r="B175" s="68">
        <v>3419</v>
      </c>
      <c r="C175" s="68" t="s">
        <v>409</v>
      </c>
      <c r="D175" s="15">
        <f>'Rozpočet 2024 pracovni material'!G297</f>
        <v>6000000</v>
      </c>
    </row>
    <row r="176" spans="1:5" ht="9.75" hidden="1" outlineLevel="1">
      <c r="A176" s="68"/>
      <c r="B176" s="68"/>
      <c r="C176" s="68"/>
      <c r="D176" s="15"/>
      <c r="E176" s="1"/>
    </row>
    <row r="177" spans="1:5" ht="9.75" hidden="1" outlineLevel="1">
      <c r="A177" s="68">
        <v>0</v>
      </c>
      <c r="B177" s="68">
        <v>3421</v>
      </c>
      <c r="C177" s="68" t="s">
        <v>120</v>
      </c>
      <c r="D177" s="15">
        <f>'Rozpočet 2024 pracovni material'!G309</f>
        <v>500000</v>
      </c>
      <c r="E177" s="1"/>
    </row>
    <row r="178" spans="1:5" ht="9.75" hidden="1" outlineLevel="1">
      <c r="A178" s="68">
        <v>33</v>
      </c>
      <c r="B178" s="68">
        <v>3419</v>
      </c>
      <c r="C178" s="68" t="s">
        <v>270</v>
      </c>
      <c r="D178" s="15">
        <f>'Rozpočet 2024 pracovni material'!G310</f>
        <v>726000</v>
      </c>
      <c r="E178" s="1"/>
    </row>
    <row r="179" spans="1:5" ht="9.75" hidden="1" outlineLevel="1">
      <c r="A179" s="68">
        <v>34</v>
      </c>
      <c r="B179" s="68">
        <v>3419</v>
      </c>
      <c r="C179" s="68" t="s">
        <v>269</v>
      </c>
      <c r="D179" s="15">
        <f>'Rozpočet 2024 pracovni material'!G311</f>
        <v>600000</v>
      </c>
      <c r="E179" s="1"/>
    </row>
    <row r="180" spans="1:5" ht="9.75" hidden="1" outlineLevel="1">
      <c r="A180" s="68"/>
      <c r="B180" s="68"/>
      <c r="C180" s="68"/>
      <c r="D180" s="15"/>
      <c r="E180" s="1"/>
    </row>
    <row r="181" spans="1:5" ht="9.75" collapsed="1">
      <c r="A181" s="68"/>
      <c r="B181" s="68">
        <v>3429</v>
      </c>
      <c r="C181" s="81" t="s">
        <v>410</v>
      </c>
      <c r="D181" s="15">
        <f>'Rozpočet 2024 pracovni material'!G313</f>
        <v>500000</v>
      </c>
      <c r="E181" s="1"/>
    </row>
    <row r="182" spans="1:5" ht="9.75">
      <c r="A182" s="68"/>
      <c r="B182" s="68"/>
      <c r="C182" s="68"/>
      <c r="D182" s="15"/>
      <c r="E182" s="1"/>
    </row>
    <row r="183" spans="1:5" ht="9.75">
      <c r="A183" s="81" t="s">
        <v>36</v>
      </c>
      <c r="B183" s="68"/>
      <c r="D183" s="86">
        <f>SUM(D185:D187)</f>
        <v>2214860</v>
      </c>
      <c r="E183" s="1"/>
    </row>
    <row r="184" spans="1:4" ht="9.75" hidden="1" outlineLevel="1">
      <c r="A184" s="68" t="s">
        <v>121</v>
      </c>
      <c r="B184" s="68"/>
      <c r="C184" s="81"/>
      <c r="D184" s="87"/>
    </row>
    <row r="185" spans="1:4" ht="9.75" hidden="1" outlineLevel="1">
      <c r="A185" s="68">
        <v>0</v>
      </c>
      <c r="B185" s="68">
        <v>3511</v>
      </c>
      <c r="C185" s="68" t="s">
        <v>122</v>
      </c>
      <c r="D185" s="15">
        <f>'Rozpočet 2024 pracovni material'!G332</f>
        <v>2090000</v>
      </c>
    </row>
    <row r="186" spans="1:4" ht="9.75" hidden="1" outlineLevel="1">
      <c r="A186" s="68"/>
      <c r="B186" s="68"/>
      <c r="C186" s="68" t="str">
        <f>'Rozpočet 2024 pracovni material'!C333</f>
        <v>      - mzdové a ostat.osobní výdaje 1 420 tis.</v>
      </c>
      <c r="D186" s="15"/>
    </row>
    <row r="187" spans="1:4" ht="9.75" hidden="1" outlineLevel="1">
      <c r="A187" s="68"/>
      <c r="B187" s="68"/>
      <c r="C187" s="68" t="s">
        <v>123</v>
      </c>
      <c r="D187" s="15">
        <f>'Rozpočet 2024 pracovni material'!G334</f>
        <v>124860</v>
      </c>
    </row>
    <row r="188" spans="1:4" ht="9.75" collapsed="1">
      <c r="A188" s="68"/>
      <c r="B188" s="68"/>
      <c r="C188" s="68"/>
      <c r="D188" s="15"/>
    </row>
    <row r="189" spans="1:4" ht="9.75">
      <c r="A189" s="81" t="s">
        <v>37</v>
      </c>
      <c r="B189" s="68"/>
      <c r="D189" s="86">
        <f>SUM(D190:D211)</f>
        <v>28377776</v>
      </c>
    </row>
    <row r="190" spans="1:4" ht="9.75" hidden="1" outlineLevel="1">
      <c r="A190" s="68"/>
      <c r="B190" s="68"/>
      <c r="C190" s="68" t="s">
        <v>124</v>
      </c>
      <c r="D190" s="15"/>
    </row>
    <row r="191" spans="1:4" ht="9.75" hidden="1" outlineLevel="1">
      <c r="A191" s="68">
        <v>808</v>
      </c>
      <c r="B191" s="68">
        <v>3612</v>
      </c>
      <c r="C191" s="68" t="s">
        <v>63</v>
      </c>
      <c r="D191" s="15">
        <f>'Rozpočet 2024 pracovni material'!G338</f>
        <v>4600000</v>
      </c>
    </row>
    <row r="192" spans="1:4" ht="9.75" hidden="1" outlineLevel="1">
      <c r="A192" s="68"/>
      <c r="B192" s="68"/>
      <c r="C192" s="68" t="s">
        <v>277</v>
      </c>
      <c r="D192" s="15">
        <f>'Rozpočet 2024 pracovni material'!G339</f>
        <v>1000000</v>
      </c>
    </row>
    <row r="193" spans="1:4" ht="9.75" hidden="1" outlineLevel="1">
      <c r="A193" s="68">
        <v>8808</v>
      </c>
      <c r="B193" s="68">
        <v>3612</v>
      </c>
      <c r="C193" s="68" t="s">
        <v>64</v>
      </c>
      <c r="D193" s="15">
        <f>'Rozpočet 2024 pracovni material'!G340</f>
        <v>3000000</v>
      </c>
    </row>
    <row r="194" spans="1:4" ht="9.75" hidden="1" outlineLevel="1">
      <c r="A194" s="68"/>
      <c r="B194" s="68"/>
      <c r="C194" s="68" t="s">
        <v>607</v>
      </c>
      <c r="D194" s="15">
        <f>'Rozpočet 2024 pracovni material'!G341</f>
        <v>5000000</v>
      </c>
    </row>
    <row r="195" spans="1:4" ht="9.75" hidden="1" outlineLevel="1">
      <c r="A195" s="68"/>
      <c r="B195" s="68"/>
      <c r="C195" s="68"/>
      <c r="D195" s="15"/>
    </row>
    <row r="196" spans="1:4" ht="9.75" hidden="1" outlineLevel="1">
      <c r="A196" s="68"/>
      <c r="B196" s="68"/>
      <c r="C196" s="68" t="s">
        <v>125</v>
      </c>
      <c r="D196" s="15"/>
    </row>
    <row r="197" spans="1:4" ht="9.75" hidden="1" outlineLevel="1">
      <c r="A197" s="68">
        <v>809</v>
      </c>
      <c r="B197" s="68">
        <v>3613</v>
      </c>
      <c r="C197" s="68" t="s">
        <v>63</v>
      </c>
      <c r="D197" s="15">
        <f>'Rozpočet 2024 pracovni material'!G344</f>
        <v>1400000</v>
      </c>
    </row>
    <row r="198" spans="1:4" ht="9.75" hidden="1" outlineLevel="1">
      <c r="A198" s="68">
        <v>8809</v>
      </c>
      <c r="B198" s="68">
        <v>3613</v>
      </c>
      <c r="C198" s="68" t="s">
        <v>64</v>
      </c>
      <c r="D198" s="15">
        <f>'Rozpočet 2024 pracovni material'!G345</f>
        <v>2000000</v>
      </c>
    </row>
    <row r="199" spans="1:4" ht="9.75" hidden="1" outlineLevel="1">
      <c r="A199" s="68"/>
      <c r="B199" s="68"/>
      <c r="C199" s="68"/>
      <c r="D199" s="15"/>
    </row>
    <row r="200" spans="1:4" ht="9.75" hidden="1" outlineLevel="1">
      <c r="A200" s="68">
        <v>194</v>
      </c>
      <c r="B200" s="68">
        <v>3631</v>
      </c>
      <c r="C200" s="68" t="s">
        <v>65</v>
      </c>
      <c r="D200" s="15">
        <f>'Rozpočet 2024 pracovni material'!G347</f>
        <v>2160000</v>
      </c>
    </row>
    <row r="201" spans="1:4" ht="9.75" hidden="1" outlineLevel="1">
      <c r="A201" s="68">
        <v>195</v>
      </c>
      <c r="B201" s="68">
        <v>3632</v>
      </c>
      <c r="C201" s="68" t="s">
        <v>126</v>
      </c>
      <c r="D201" s="15">
        <f>'Rozpočet 2024 pracovni material'!G348</f>
        <v>300000</v>
      </c>
    </row>
    <row r="202" spans="1:4" ht="9.75" hidden="1" outlineLevel="1">
      <c r="A202" s="68"/>
      <c r="B202" s="68"/>
      <c r="C202" s="68" t="s">
        <v>281</v>
      </c>
      <c r="D202" s="15">
        <f>'Rozpočet 2024 pracovni material'!G349</f>
        <v>500000</v>
      </c>
    </row>
    <row r="203" spans="1:4" ht="12" customHeight="1" hidden="1" outlineLevel="1">
      <c r="A203" s="68">
        <v>0</v>
      </c>
      <c r="B203" s="68">
        <v>3635</v>
      </c>
      <c r="C203" s="68" t="s">
        <v>38</v>
      </c>
      <c r="D203" s="15">
        <f>'Rozpočet 2024 pracovni material'!G350</f>
        <v>500000</v>
      </c>
    </row>
    <row r="204" spans="1:4" ht="9.75" hidden="1" outlineLevel="1">
      <c r="A204" s="68"/>
      <c r="B204" s="68"/>
      <c r="C204" s="68"/>
      <c r="D204" s="87"/>
    </row>
    <row r="205" spans="1:4" ht="9.75" hidden="1" outlineLevel="1">
      <c r="A205" s="68"/>
      <c r="B205" s="68"/>
      <c r="C205" s="68" t="s">
        <v>66</v>
      </c>
      <c r="D205" s="87"/>
    </row>
    <row r="206" spans="1:4" ht="9.75" hidden="1" outlineLevel="1">
      <c r="A206" s="68">
        <v>0</v>
      </c>
      <c r="B206" s="68">
        <v>3639</v>
      </c>
      <c r="C206" s="68" t="s">
        <v>67</v>
      </c>
      <c r="D206" s="15">
        <f>'Rozpočet 2024 pracovni material'!G353</f>
        <v>500000</v>
      </c>
    </row>
    <row r="207" spans="1:4" ht="9.75" hidden="1" outlineLevel="1">
      <c r="A207" s="68"/>
      <c r="B207" s="68"/>
      <c r="C207" s="68" t="s">
        <v>127</v>
      </c>
      <c r="D207" s="15">
        <f>'Rozpočet 2024 pracovni material'!G354</f>
        <v>7000000</v>
      </c>
    </row>
    <row r="208" spans="1:4" ht="9.75" hidden="1" outlineLevel="1">
      <c r="A208" s="68">
        <v>35</v>
      </c>
      <c r="B208" s="68">
        <v>3639</v>
      </c>
      <c r="C208" s="68" t="s">
        <v>69</v>
      </c>
      <c r="D208" s="15">
        <f>'Rozpočet 2024 pracovni material'!G355</f>
        <v>85776</v>
      </c>
    </row>
    <row r="209" spans="1:4" ht="9.75" hidden="1" outlineLevel="1">
      <c r="A209" s="68"/>
      <c r="B209" s="68"/>
      <c r="C209" s="68" t="s">
        <v>156</v>
      </c>
      <c r="D209" s="15">
        <f>'Rozpočet 2024 pracovni material'!G356</f>
        <v>42000</v>
      </c>
    </row>
    <row r="210" spans="1:4" ht="9.75" hidden="1" outlineLevel="1">
      <c r="A210" s="68">
        <v>36</v>
      </c>
      <c r="B210" s="68">
        <v>3639</v>
      </c>
      <c r="C210" s="68" t="s">
        <v>68</v>
      </c>
      <c r="D210" s="15">
        <f>'Rozpočet 2024 pracovni material'!G357</f>
        <v>250000</v>
      </c>
    </row>
    <row r="211" spans="1:4" ht="9.75" hidden="1" outlineLevel="1">
      <c r="A211" s="68">
        <v>37</v>
      </c>
      <c r="B211" s="68">
        <v>3639</v>
      </c>
      <c r="C211" s="68" t="s">
        <v>70</v>
      </c>
      <c r="D211" s="15">
        <f>'Rozpočet 2024 pracovni material'!G358</f>
        <v>40000</v>
      </c>
    </row>
    <row r="212" spans="1:4" ht="9.75" collapsed="1">
      <c r="A212" s="68"/>
      <c r="B212" s="68"/>
      <c r="C212" s="68"/>
      <c r="D212" s="15"/>
    </row>
    <row r="213" spans="1:4" ht="9.75">
      <c r="A213" s="81" t="s">
        <v>14</v>
      </c>
      <c r="B213" s="68"/>
      <c r="D213" s="86">
        <f>SUM(D214:D221)</f>
        <v>17470000</v>
      </c>
    </row>
    <row r="214" spans="1:4" ht="9.75" hidden="1" outlineLevel="1">
      <c r="A214" s="68">
        <v>193</v>
      </c>
      <c r="B214" s="68">
        <v>3721</v>
      </c>
      <c r="C214" s="68" t="s">
        <v>71</v>
      </c>
      <c r="D214" s="15">
        <f>'Rozpočet 2024 pracovni material'!G361</f>
        <v>650000</v>
      </c>
    </row>
    <row r="215" spans="1:4" ht="9.75" hidden="1" outlineLevel="1">
      <c r="A215" s="68">
        <v>192</v>
      </c>
      <c r="B215" s="68">
        <v>3722</v>
      </c>
      <c r="C215" s="68" t="s">
        <v>72</v>
      </c>
      <c r="D215" s="15">
        <f>'Rozpočet 2024 pracovni material'!G362</f>
        <v>9400000</v>
      </c>
    </row>
    <row r="216" spans="1:4" ht="9.75" hidden="1" outlineLevel="1">
      <c r="A216" s="68">
        <v>192</v>
      </c>
      <c r="B216" s="68">
        <v>3722</v>
      </c>
      <c r="C216" s="68" t="s">
        <v>128</v>
      </c>
      <c r="D216" s="15">
        <f>'Rozpočet 2024 pracovni material'!G363</f>
        <v>750000</v>
      </c>
    </row>
    <row r="217" spans="1:4" ht="9.75" hidden="1" outlineLevel="1">
      <c r="A217" s="68">
        <v>192</v>
      </c>
      <c r="B217" s="68">
        <v>3722</v>
      </c>
      <c r="C217" s="68" t="s">
        <v>129</v>
      </c>
      <c r="D217" s="15">
        <f>'Rozpočet 2024 pracovni material'!G364</f>
        <v>20000</v>
      </c>
    </row>
    <row r="218" spans="1:4" ht="9.75" hidden="1" outlineLevel="1">
      <c r="A218" s="68">
        <v>196</v>
      </c>
      <c r="B218" s="68">
        <v>3722</v>
      </c>
      <c r="C218" s="68" t="s">
        <v>130</v>
      </c>
      <c r="D218" s="15">
        <f>'Rozpočet 2024 pracovni material'!G365</f>
        <v>1650000</v>
      </c>
    </row>
    <row r="219" spans="1:4" ht="9.75" hidden="1" outlineLevel="1">
      <c r="A219" s="68">
        <v>191</v>
      </c>
      <c r="B219" s="68">
        <v>3745</v>
      </c>
      <c r="C219" s="68" t="s">
        <v>180</v>
      </c>
      <c r="D219" s="15">
        <f>'Rozpočet 2024 pracovni material'!G367</f>
        <v>2000000</v>
      </c>
    </row>
    <row r="220" spans="1:4" ht="9.75" hidden="1" outlineLevel="1">
      <c r="A220" s="68">
        <v>181</v>
      </c>
      <c r="B220" s="68">
        <v>3745</v>
      </c>
      <c r="C220" s="68" t="s">
        <v>179</v>
      </c>
      <c r="D220" s="15">
        <f>'Rozpočet 2024 pracovni material'!G368</f>
        <v>3000000</v>
      </c>
    </row>
    <row r="221" spans="1:4" ht="9.75" collapsed="1">
      <c r="A221" s="68"/>
      <c r="B221" s="68"/>
      <c r="C221" s="68"/>
      <c r="D221" s="15"/>
    </row>
    <row r="222" spans="1:4" ht="9.75">
      <c r="A222" s="81" t="s">
        <v>374</v>
      </c>
      <c r="B222" s="68"/>
      <c r="D222" s="87">
        <f>SUM(D223:D235)</f>
        <v>2276100</v>
      </c>
    </row>
    <row r="223" spans="1:4" ht="9.75">
      <c r="A223" s="4" t="s">
        <v>406</v>
      </c>
      <c r="B223" s="4">
        <v>4329</v>
      </c>
      <c r="C223" s="122" t="s">
        <v>563</v>
      </c>
      <c r="D223" s="90">
        <f>'Rozpočet 2024 pracovni material'!G372</f>
        <v>80000</v>
      </c>
    </row>
    <row r="224" spans="1:4" ht="9.75" hidden="1" outlineLevel="1">
      <c r="A224" s="4"/>
      <c r="B224" s="4"/>
      <c r="C224" s="123"/>
      <c r="D224" s="90"/>
    </row>
    <row r="225" spans="1:4" ht="9.75" hidden="1" outlineLevel="1">
      <c r="A225" s="4"/>
      <c r="B225" s="4">
        <v>4349</v>
      </c>
      <c r="C225" s="123" t="s">
        <v>298</v>
      </c>
      <c r="D225" s="90">
        <f>'Rozpočet 2024 pracovni material'!G374</f>
        <v>100000</v>
      </c>
    </row>
    <row r="226" spans="1:4" ht="9.75" hidden="1" outlineLevel="1">
      <c r="A226" s="4"/>
      <c r="B226" s="4"/>
      <c r="C226" s="123"/>
      <c r="D226" s="90"/>
    </row>
    <row r="227" spans="1:4" ht="9.75" hidden="1" outlineLevel="1">
      <c r="A227" s="4"/>
      <c r="B227" s="4">
        <v>4359</v>
      </c>
      <c r="C227" s="123" t="s">
        <v>615</v>
      </c>
      <c r="D227" s="90">
        <f>'Rozpočet 2024 pracovni material'!G376</f>
        <v>536100</v>
      </c>
    </row>
    <row r="228" spans="1:4" ht="9.75" hidden="1" outlineLevel="1">
      <c r="A228" s="68"/>
      <c r="B228" s="68"/>
      <c r="C228" s="81"/>
      <c r="D228" s="86"/>
    </row>
    <row r="229" spans="1:4" ht="9.75" hidden="1" outlineLevel="1">
      <c r="A229" s="68" t="s">
        <v>121</v>
      </c>
      <c r="B229" s="68"/>
      <c r="C229" s="81"/>
      <c r="D229" s="15"/>
    </row>
    <row r="230" spans="1:4" ht="9.75" hidden="1" outlineLevel="1">
      <c r="A230" s="68">
        <v>281</v>
      </c>
      <c r="B230" s="68">
        <v>4351</v>
      </c>
      <c r="C230" s="68" t="s">
        <v>73</v>
      </c>
      <c r="D230" s="15">
        <f>'Rozpočet 2024 pracovni material'!G379</f>
        <v>1080000</v>
      </c>
    </row>
    <row r="231" spans="1:4" ht="9.75" hidden="1" outlineLevel="1">
      <c r="A231" s="68"/>
      <c r="B231" s="68"/>
      <c r="C231" s="68" t="str">
        <f>'Rozpočet 2024 pracovni material'!C380</f>
        <v>      - mzdové a ostat.osobní výdaje 490 tis.</v>
      </c>
      <c r="D231" s="15"/>
    </row>
    <row r="232" spans="1:4" ht="9.75" hidden="1" outlineLevel="1">
      <c r="A232" s="68"/>
      <c r="B232" s="68"/>
      <c r="C232" s="68"/>
      <c r="D232" s="15"/>
    </row>
    <row r="233" spans="1:4" ht="9.75" hidden="1" outlineLevel="1">
      <c r="A233" s="68">
        <v>282</v>
      </c>
      <c r="B233" s="68">
        <v>4350</v>
      </c>
      <c r="C233" s="68" t="s">
        <v>74</v>
      </c>
      <c r="D233" s="15">
        <f>'Rozpočet 2024 pracovni material'!G384</f>
        <v>480000</v>
      </c>
    </row>
    <row r="234" spans="1:4" ht="9.75" hidden="1" outlineLevel="1">
      <c r="A234" s="68"/>
      <c r="B234" s="68"/>
      <c r="C234" s="68" t="str">
        <f>'Rozpočet 2024 pracovni material'!C385</f>
        <v>      - mzdové a ostat.osobní výdaje 0,-</v>
      </c>
      <c r="D234" s="15"/>
    </row>
    <row r="235" spans="1:4" ht="9.75" hidden="1" outlineLevel="1">
      <c r="A235" s="68"/>
      <c r="B235" s="68"/>
      <c r="C235" s="68" t="s">
        <v>231</v>
      </c>
      <c r="D235" s="15">
        <f>'Rozpočet 2024 pracovni material'!G386</f>
        <v>0</v>
      </c>
    </row>
    <row r="236" spans="1:4" ht="9.75" collapsed="1">
      <c r="A236" s="68"/>
      <c r="B236" s="68"/>
      <c r="C236" s="68"/>
      <c r="D236" s="15"/>
    </row>
    <row r="237" spans="1:4" ht="9.75">
      <c r="A237" s="81" t="s">
        <v>408</v>
      </c>
      <c r="B237" s="68"/>
      <c r="D237" s="87">
        <f>'Rozpočet 2024 pracovni material'!G392</f>
        <v>300000</v>
      </c>
    </row>
    <row r="238" spans="1:4" ht="9.75">
      <c r="A238" s="68"/>
      <c r="B238" s="68"/>
      <c r="C238" s="68"/>
      <c r="D238" s="15"/>
    </row>
    <row r="239" spans="1:4" ht="9.75">
      <c r="A239" s="81" t="s">
        <v>103</v>
      </c>
      <c r="B239" s="68"/>
      <c r="D239" s="87">
        <f>SUM(D240:D244)</f>
        <v>3568000</v>
      </c>
    </row>
    <row r="240" spans="1:4" ht="9.75" hidden="1" outlineLevel="1">
      <c r="A240" s="68">
        <v>179</v>
      </c>
      <c r="B240" s="68">
        <v>5311</v>
      </c>
      <c r="C240" s="68" t="s">
        <v>104</v>
      </c>
      <c r="D240" s="15">
        <f>'Rozpočet 2024 pracovni material'!G395</f>
        <v>2818000</v>
      </c>
    </row>
    <row r="241" spans="1:4" ht="9.75" hidden="1" outlineLevel="1">
      <c r="A241" s="68"/>
      <c r="B241" s="68"/>
      <c r="C241" s="68" t="str">
        <f>'Rozpočet 2024 pracovni material'!C396</f>
        <v>               - z toho mzdové a ostat.osobní výdaje 1 820 tis.</v>
      </c>
      <c r="D241" s="15"/>
    </row>
    <row r="242" spans="1:4" ht="9.75" hidden="1" outlineLevel="1">
      <c r="A242" s="68"/>
      <c r="B242" s="68"/>
      <c r="C242" s="68" t="s">
        <v>608</v>
      </c>
      <c r="D242" s="15">
        <f>'Rozpočet 2024 pracovni material'!G397</f>
        <v>450000</v>
      </c>
    </row>
    <row r="243" spans="1:4" ht="9.75" hidden="1" outlineLevel="1">
      <c r="A243" s="4">
        <v>1007</v>
      </c>
      <c r="B243" s="4">
        <v>5399</v>
      </c>
      <c r="C243" s="68" t="s">
        <v>246</v>
      </c>
      <c r="D243" s="90">
        <f>'Rozpočet 2024 pracovni material'!G398</f>
        <v>300000</v>
      </c>
    </row>
    <row r="244" spans="1:4" ht="9.75" collapsed="1">
      <c r="A244" s="68"/>
      <c r="B244" s="68"/>
      <c r="C244" s="68"/>
      <c r="D244" s="15"/>
    </row>
    <row r="245" spans="1:5" ht="9.75">
      <c r="A245" s="81" t="s">
        <v>411</v>
      </c>
      <c r="B245" s="68"/>
      <c r="D245" s="87">
        <f>'Rozpočet 2024 pracovni material'!G401</f>
        <v>1000000</v>
      </c>
      <c r="E245" s="7"/>
    </row>
    <row r="246" spans="1:4" ht="9.75">
      <c r="A246" s="68"/>
      <c r="B246" s="68"/>
      <c r="C246" s="68"/>
      <c r="D246" s="15"/>
    </row>
    <row r="247" spans="1:4" ht="9.75">
      <c r="A247" s="81" t="s">
        <v>42</v>
      </c>
      <c r="B247" s="68"/>
      <c r="D247" s="86">
        <f>SUM(D248:D257)</f>
        <v>30953000</v>
      </c>
    </row>
    <row r="248" spans="1:4" ht="9.75" hidden="1" outlineLevel="1">
      <c r="A248" s="68"/>
      <c r="B248" s="68">
        <v>6118</v>
      </c>
      <c r="C248" s="68" t="s">
        <v>338</v>
      </c>
      <c r="D248" s="90">
        <f>'Rozpočet 2024 pracovni material'!G405</f>
        <v>0</v>
      </c>
    </row>
    <row r="249" spans="1:4" ht="9.75" hidden="1" outlineLevel="1">
      <c r="A249" s="68">
        <v>175</v>
      </c>
      <c r="B249" s="68">
        <v>6112</v>
      </c>
      <c r="C249" s="68" t="s">
        <v>43</v>
      </c>
      <c r="D249" s="15">
        <f>'Rozpočet 2024 pracovni material'!G407</f>
        <v>4110000</v>
      </c>
    </row>
    <row r="250" spans="1:4" ht="9.75" hidden="1" outlineLevel="1">
      <c r="A250" s="68">
        <v>175</v>
      </c>
      <c r="B250" s="68">
        <v>6171</v>
      </c>
      <c r="C250" s="68" t="s">
        <v>44</v>
      </c>
      <c r="D250" s="15">
        <f>'Rozpočet 2024 pracovni material'!G409</f>
        <v>23893000</v>
      </c>
    </row>
    <row r="251" spans="1:4" ht="9.75" hidden="1" outlineLevel="1">
      <c r="A251" s="68"/>
      <c r="B251" s="68"/>
      <c r="C251" s="68" t="str">
        <f>'Rozpočet 2024 pracovni material'!C410</f>
        <v>        - z toho mzdové a ostat.osobní výdaje 15 140 tis.</v>
      </c>
      <c r="D251" s="15"/>
    </row>
    <row r="252" spans="1:4" ht="9.75" hidden="1" outlineLevel="1">
      <c r="A252" s="68">
        <v>172</v>
      </c>
      <c r="B252" s="68">
        <v>6171</v>
      </c>
      <c r="C252" s="68" t="s">
        <v>134</v>
      </c>
      <c r="D252" s="15">
        <f>'Rozpočet 2024 pracovni material'!G411</f>
        <v>60000</v>
      </c>
    </row>
    <row r="253" spans="1:4" ht="9.75" hidden="1" outlineLevel="1">
      <c r="A253" s="68">
        <v>107</v>
      </c>
      <c r="B253" s="68">
        <v>6171</v>
      </c>
      <c r="C253" s="68" t="s">
        <v>75</v>
      </c>
      <c r="D253" s="15">
        <f>'Rozpočet 2024 pracovni material'!G412</f>
        <v>650000</v>
      </c>
    </row>
    <row r="254" spans="1:4" ht="9.75" hidden="1" outlineLevel="1">
      <c r="A254" s="68">
        <v>173</v>
      </c>
      <c r="B254" s="68">
        <v>6171</v>
      </c>
      <c r="C254" s="68" t="s">
        <v>135</v>
      </c>
      <c r="D254" s="15">
        <f>'Rozpočet 2024 pracovni material'!G413</f>
        <v>1400000</v>
      </c>
    </row>
    <row r="255" spans="1:4" ht="9.75" hidden="1" outlineLevel="1">
      <c r="A255" s="68">
        <v>176</v>
      </c>
      <c r="B255" s="68">
        <v>6171</v>
      </c>
      <c r="C255" s="68" t="s">
        <v>136</v>
      </c>
      <c r="D255" s="15">
        <f>'Rozpočet 2024 pracovni material'!G414</f>
        <v>370000</v>
      </c>
    </row>
    <row r="256" spans="1:4" ht="9.75" hidden="1" outlineLevel="1">
      <c r="A256" s="68">
        <v>177</v>
      </c>
      <c r="B256" s="68">
        <v>6171</v>
      </c>
      <c r="C256" s="68" t="s">
        <v>137</v>
      </c>
      <c r="D256" s="15">
        <f>'Rozpočet 2024 pracovni material'!G415</f>
        <v>200000</v>
      </c>
    </row>
    <row r="257" spans="1:4" ht="9.75" hidden="1" outlineLevel="1">
      <c r="A257" s="68">
        <v>178</v>
      </c>
      <c r="B257" s="68">
        <v>6171</v>
      </c>
      <c r="C257" s="68" t="s">
        <v>138</v>
      </c>
      <c r="D257" s="15">
        <f>'Rozpočet 2024 pracovni material'!G416</f>
        <v>270000</v>
      </c>
    </row>
    <row r="258" spans="1:4" ht="9.75" collapsed="1">
      <c r="A258" s="68"/>
      <c r="B258" s="68"/>
      <c r="C258" s="68"/>
      <c r="D258" s="15"/>
    </row>
    <row r="259" spans="1:4" ht="9.75">
      <c r="A259" s="81" t="s">
        <v>45</v>
      </c>
      <c r="B259" s="68"/>
      <c r="D259" s="86">
        <f>SUM(D261:D265)</f>
        <v>9715000</v>
      </c>
    </row>
    <row r="260" spans="1:4" ht="9.75" hidden="1" outlineLevel="1">
      <c r="A260" s="68"/>
      <c r="B260" s="68"/>
      <c r="C260" s="68" t="s">
        <v>139</v>
      </c>
      <c r="D260" s="87"/>
    </row>
    <row r="261" spans="1:4" ht="9.75" hidden="1" outlineLevel="1">
      <c r="A261" s="68">
        <v>0</v>
      </c>
      <c r="B261" s="68">
        <v>6310</v>
      </c>
      <c r="C261" s="68" t="s">
        <v>140</v>
      </c>
      <c r="D261" s="15">
        <f>'Rozpočet 2024 pracovni material'!G420</f>
        <v>80000</v>
      </c>
    </row>
    <row r="262" spans="1:4" ht="9.75" hidden="1" outlineLevel="1">
      <c r="A262" s="68">
        <v>0</v>
      </c>
      <c r="B262" s="68">
        <v>6320</v>
      </c>
      <c r="C262" s="68" t="s">
        <v>141</v>
      </c>
      <c r="D262" s="15">
        <f>'Rozpočet 2024 pracovni material'!G421</f>
        <v>620000</v>
      </c>
    </row>
    <row r="263" spans="1:4" ht="9.75" hidden="1" outlineLevel="1">
      <c r="A263" s="68">
        <v>0</v>
      </c>
      <c r="B263" s="68">
        <v>6399</v>
      </c>
      <c r="C263" s="68" t="s">
        <v>142</v>
      </c>
      <c r="D263" s="15">
        <f>'Rozpočet 2024 pracovni material'!G422</f>
        <v>15000</v>
      </c>
    </row>
    <row r="264" spans="1:4" ht="9.75" hidden="1" outlineLevel="1">
      <c r="A264" s="68"/>
      <c r="B264" s="68"/>
      <c r="C264" s="68" t="s">
        <v>143</v>
      </c>
      <c r="D264" s="15">
        <f>'Rozpočet 2024 pracovni material'!G423</f>
        <v>7000000</v>
      </c>
    </row>
    <row r="265" spans="1:4" ht="9.75" hidden="1" outlineLevel="1">
      <c r="A265" s="68">
        <v>343</v>
      </c>
      <c r="B265" s="68">
        <v>6399</v>
      </c>
      <c r="C265" s="68" t="s">
        <v>144</v>
      </c>
      <c r="D265" s="15">
        <f>'Rozpočet 2024 pracovni material'!G424</f>
        <v>2000000</v>
      </c>
    </row>
    <row r="266" spans="1:4" ht="9.75" collapsed="1">
      <c r="A266" s="68"/>
      <c r="B266" s="68"/>
      <c r="C266" s="68"/>
      <c r="D266" s="15"/>
    </row>
    <row r="267" spans="1:4" ht="9.75">
      <c r="A267" s="81" t="s">
        <v>412</v>
      </c>
      <c r="B267" s="81"/>
      <c r="D267" s="87">
        <v>400000</v>
      </c>
    </row>
    <row r="268" spans="1:4" ht="9.75">
      <c r="A268" s="68" t="s">
        <v>406</v>
      </c>
      <c r="B268" s="68"/>
      <c r="C268" s="68" t="s">
        <v>600</v>
      </c>
      <c r="D268" s="15"/>
    </row>
    <row r="269" spans="1:4" ht="9.75">
      <c r="A269" s="68"/>
      <c r="B269" s="68"/>
      <c r="C269" s="68"/>
      <c r="D269" s="15"/>
    </row>
    <row r="270" spans="1:4" ht="9.75">
      <c r="A270" s="68">
        <v>59</v>
      </c>
      <c r="B270" s="68">
        <v>6409</v>
      </c>
      <c r="C270" s="68" t="s">
        <v>299</v>
      </c>
      <c r="D270" s="87">
        <f>'Rozpočet 2024 pracovni material'!G442</f>
        <v>191252.06</v>
      </c>
    </row>
    <row r="271" spans="1:4" ht="9.75">
      <c r="A271" s="68"/>
      <c r="B271" s="68"/>
      <c r="C271" s="68"/>
      <c r="D271" s="15"/>
    </row>
    <row r="272" spans="1:4" ht="9.75">
      <c r="A272" s="81" t="s">
        <v>79</v>
      </c>
      <c r="B272" s="68"/>
      <c r="D272" s="86">
        <f>SUM(D273:D276)</f>
        <v>2530000</v>
      </c>
    </row>
    <row r="273" spans="1:4" ht="9.75" hidden="1" outlineLevel="1">
      <c r="A273" s="88">
        <v>2201519</v>
      </c>
      <c r="B273" s="68">
        <v>3113</v>
      </c>
      <c r="C273" s="68" t="s">
        <v>176</v>
      </c>
      <c r="D273" s="15">
        <f>'Rozpočet 2024 pracovni material'!G447</f>
        <v>2000000</v>
      </c>
    </row>
    <row r="274" spans="1:4" ht="9.75" hidden="1" outlineLevel="1">
      <c r="A274" s="88">
        <v>201620</v>
      </c>
      <c r="B274" s="68">
        <v>3111</v>
      </c>
      <c r="C274" s="68" t="s">
        <v>280</v>
      </c>
      <c r="D274" s="15">
        <f>'Rozpočet 2024 pracovni material'!G449</f>
        <v>230000</v>
      </c>
    </row>
    <row r="275" spans="1:4" ht="9.75" hidden="1" outlineLevel="1">
      <c r="A275" s="88">
        <v>202110</v>
      </c>
      <c r="B275" s="68">
        <v>3319</v>
      </c>
      <c r="C275" s="68" t="s">
        <v>339</v>
      </c>
      <c r="D275" s="15">
        <f>'Rozpočet 2024 pracovni material'!G450</f>
        <v>300000</v>
      </c>
    </row>
    <row r="276" spans="1:4" ht="9.75" collapsed="1">
      <c r="A276" s="68"/>
      <c r="B276" s="68"/>
      <c r="C276" s="68"/>
      <c r="D276" s="15"/>
    </row>
    <row r="277" spans="1:4" ht="9.75">
      <c r="A277" s="109" t="s">
        <v>149</v>
      </c>
      <c r="B277" s="82"/>
      <c r="C277" s="109"/>
      <c r="D277" s="79">
        <f>D279+D292+D305+D309+D318+D323+D331</f>
        <v>33909237</v>
      </c>
    </row>
    <row r="278" spans="1:4" ht="9.75">
      <c r="A278" s="83"/>
      <c r="B278" s="83"/>
      <c r="C278" s="124"/>
      <c r="D278" s="15"/>
    </row>
    <row r="279" spans="1:4" ht="12" customHeight="1">
      <c r="A279" s="3" t="s">
        <v>101</v>
      </c>
      <c r="B279" s="68"/>
      <c r="D279" s="87">
        <f>SUM(D280:D291)</f>
        <v>4148000</v>
      </c>
    </row>
    <row r="280" spans="1:4" ht="12" customHeight="1" hidden="1" outlineLevel="1">
      <c r="A280" s="4" t="s">
        <v>223</v>
      </c>
      <c r="B280" s="3"/>
      <c r="C280" s="68"/>
      <c r="D280" s="87"/>
    </row>
    <row r="281" spans="1:4" ht="12" customHeight="1" hidden="1" outlineLevel="1">
      <c r="A281" s="4">
        <v>301</v>
      </c>
      <c r="B281" s="4"/>
      <c r="C281" s="68" t="s">
        <v>531</v>
      </c>
      <c r="D281" s="15">
        <f>'Rozpočet 2024 pracovni material'!G456</f>
        <v>750000</v>
      </c>
    </row>
    <row r="282" spans="1:4" ht="12" customHeight="1" hidden="1" outlineLevel="1">
      <c r="A282" s="4">
        <v>302</v>
      </c>
      <c r="B282" s="4"/>
      <c r="C282" s="68" t="s">
        <v>532</v>
      </c>
      <c r="D282" s="15">
        <f>'Rozpočet 2024 pracovni material'!G457</f>
        <v>1060000</v>
      </c>
    </row>
    <row r="283" spans="1:4" ht="12" customHeight="1" hidden="1" outlineLevel="1">
      <c r="A283" s="4">
        <v>303</v>
      </c>
      <c r="B283" s="4"/>
      <c r="C283" s="68" t="s">
        <v>533</v>
      </c>
      <c r="D283" s="15">
        <f>'Rozpočet 2024 pracovni material'!G458</f>
        <v>500000</v>
      </c>
    </row>
    <row r="284" spans="1:4" ht="12" customHeight="1" hidden="1" outlineLevel="1">
      <c r="A284" s="4">
        <v>309</v>
      </c>
      <c r="B284" s="4"/>
      <c r="C284" s="68" t="s">
        <v>534</v>
      </c>
      <c r="D284" s="15">
        <f>'Rozpočet 2024 pracovni material'!G459</f>
        <v>0</v>
      </c>
    </row>
    <row r="285" spans="1:4" ht="12" customHeight="1" hidden="1" outlineLevel="1">
      <c r="A285" s="4">
        <v>310</v>
      </c>
      <c r="B285" s="4"/>
      <c r="C285" s="68" t="s">
        <v>535</v>
      </c>
      <c r="D285" s="15">
        <f>'Rozpočet 2024 pracovni material'!G460</f>
        <v>270000</v>
      </c>
    </row>
    <row r="286" spans="1:4" ht="12" customHeight="1" hidden="1" outlineLevel="1">
      <c r="A286" s="4">
        <v>311</v>
      </c>
      <c r="B286" s="4"/>
      <c r="C286" s="68" t="s">
        <v>536</v>
      </c>
      <c r="D286" s="15">
        <f>'Rozpočet 2024 pracovni material'!G461</f>
        <v>430000</v>
      </c>
    </row>
    <row r="287" spans="1:4" ht="12" customHeight="1" hidden="1" outlineLevel="1">
      <c r="A287" s="4">
        <v>312</v>
      </c>
      <c r="B287" s="4"/>
      <c r="C287" s="68" t="s">
        <v>537</v>
      </c>
      <c r="D287" s="15">
        <f>'Rozpočet 2024 pracovni material'!G462</f>
        <v>600000</v>
      </c>
    </row>
    <row r="288" spans="1:4" ht="12" customHeight="1" hidden="1" outlineLevel="1">
      <c r="A288" s="4">
        <v>313</v>
      </c>
      <c r="B288" s="4"/>
      <c r="C288" s="68" t="s">
        <v>538</v>
      </c>
      <c r="D288" s="15">
        <f>'Rozpočet 2024 pracovni material'!G463</f>
        <v>108000</v>
      </c>
    </row>
    <row r="289" spans="1:4" ht="12" customHeight="1" hidden="1" outlineLevel="1">
      <c r="A289" s="4">
        <v>318</v>
      </c>
      <c r="B289" s="4"/>
      <c r="C289" s="68" t="s">
        <v>539</v>
      </c>
      <c r="D289" s="15">
        <f>'Rozpočet 2024 pracovni material'!G464</f>
        <v>270000</v>
      </c>
    </row>
    <row r="290" spans="1:4" ht="12" customHeight="1" hidden="1" outlineLevel="1">
      <c r="A290" s="23">
        <v>202408</v>
      </c>
      <c r="B290" s="4">
        <v>5512</v>
      </c>
      <c r="C290" s="68" t="s">
        <v>618</v>
      </c>
      <c r="D290" s="15">
        <f>'Rozpočet 2024 pracovni material'!G469</f>
        <v>160000</v>
      </c>
    </row>
    <row r="291" spans="1:5" ht="12" customHeight="1" hidden="1" outlineLevel="1">
      <c r="A291" s="83"/>
      <c r="B291" s="83"/>
      <c r="C291" s="124"/>
      <c r="D291" s="86"/>
      <c r="E291" s="69" t="e">
        <f>SUM(#REF!/D291)*100</f>
        <v>#REF!</v>
      </c>
    </row>
    <row r="292" spans="1:5" ht="12" customHeight="1" collapsed="1">
      <c r="A292" s="81" t="s">
        <v>83</v>
      </c>
      <c r="B292" s="81"/>
      <c r="D292" s="86">
        <f>SUM(D293:D304)</f>
        <v>10811237</v>
      </c>
      <c r="E292" s="70"/>
    </row>
    <row r="293" spans="1:5" ht="12" customHeight="1" hidden="1" outlineLevel="1">
      <c r="A293" s="68"/>
      <c r="B293" s="68"/>
      <c r="C293" s="123" t="s">
        <v>275</v>
      </c>
      <c r="D293" s="90">
        <f>'Rozpočet 2024 pracovni material'!G473</f>
        <v>2006633</v>
      </c>
      <c r="E293" s="70"/>
    </row>
    <row r="294" spans="1:5" ht="12" customHeight="1" hidden="1" outlineLevel="1">
      <c r="A294" s="68"/>
      <c r="B294" s="68"/>
      <c r="C294" s="123" t="s">
        <v>224</v>
      </c>
      <c r="D294" s="15">
        <f>'Rozpočet 2024 pracovni material'!G474</f>
        <v>2504604</v>
      </c>
      <c r="E294" s="70"/>
    </row>
    <row r="295" spans="1:5" ht="12" customHeight="1" hidden="1" outlineLevel="1">
      <c r="A295" s="68"/>
      <c r="B295" s="68"/>
      <c r="C295" s="123" t="s">
        <v>287</v>
      </c>
      <c r="D295" s="15">
        <f>'Rozpočet 2024 pracovni material'!G475</f>
        <v>0</v>
      </c>
      <c r="E295" s="70"/>
    </row>
    <row r="296" spans="1:5" ht="12" customHeight="1" hidden="1" outlineLevel="1">
      <c r="A296" s="68"/>
      <c r="B296" s="68"/>
      <c r="C296" s="123" t="s">
        <v>288</v>
      </c>
      <c r="D296" s="15">
        <f>'Rozpočet 2024 podrobně'!D310</f>
        <v>3300000</v>
      </c>
      <c r="E296" s="70"/>
    </row>
    <row r="297" spans="1:5" ht="12" customHeight="1" hidden="1" outlineLevel="1">
      <c r="A297" s="68"/>
      <c r="B297" s="68"/>
      <c r="C297" s="123" t="s">
        <v>340</v>
      </c>
      <c r="D297" s="15">
        <f>'Rozpočet 2024 pracovni material'!G478</f>
        <v>0</v>
      </c>
      <c r="E297" s="70"/>
    </row>
    <row r="298" spans="1:5" ht="12" customHeight="1" hidden="1" outlineLevel="1">
      <c r="A298" s="68"/>
      <c r="B298" s="68"/>
      <c r="C298" s="123" t="s">
        <v>341</v>
      </c>
      <c r="D298" s="15">
        <f>'Rozpočet 2024 pracovni material'!G480</f>
        <v>0</v>
      </c>
      <c r="E298" s="70"/>
    </row>
    <row r="299" spans="1:5" ht="12" customHeight="1" hidden="1" outlineLevel="1">
      <c r="A299" s="68"/>
      <c r="B299" s="68"/>
      <c r="C299" s="123" t="s">
        <v>518</v>
      </c>
      <c r="D299" s="15">
        <f>'Rozpočet 2024 podrobně'!D313</f>
        <v>0</v>
      </c>
      <c r="E299" s="70"/>
    </row>
    <row r="300" spans="1:5" ht="12" customHeight="1" hidden="1" outlineLevel="1">
      <c r="A300" s="68"/>
      <c r="B300" s="68"/>
      <c r="C300" s="123" t="s">
        <v>519</v>
      </c>
      <c r="D300" s="15">
        <f>'Rozpočet 2024 podrobně'!D314</f>
        <v>0</v>
      </c>
      <c r="E300" s="70"/>
    </row>
    <row r="301" spans="1:5" ht="12" customHeight="1" hidden="1" outlineLevel="1">
      <c r="A301" s="68"/>
      <c r="B301" s="68"/>
      <c r="C301" s="123" t="s">
        <v>520</v>
      </c>
      <c r="D301" s="15">
        <f>'Rozpočet 2024 podrobně'!D315</f>
        <v>0</v>
      </c>
      <c r="E301" s="70"/>
    </row>
    <row r="302" spans="1:5" ht="12" customHeight="1" hidden="1" outlineLevel="1">
      <c r="A302" s="68"/>
      <c r="B302" s="68"/>
      <c r="C302" s="123" t="s">
        <v>521</v>
      </c>
      <c r="D302" s="15">
        <f>'Rozpočet 2024 podrobně'!D316</f>
        <v>3000000</v>
      </c>
      <c r="E302" s="70"/>
    </row>
    <row r="303" spans="1:5" ht="12" customHeight="1" hidden="1" outlineLevel="1">
      <c r="A303" s="68"/>
      <c r="B303" s="68"/>
      <c r="C303" s="123" t="str">
        <f>'Rozpočet 2024 podrobně'!C317</f>
        <v> - NK Košíkov</v>
      </c>
      <c r="D303" s="15">
        <f>'Rozpočet 2024 pracovni material'!G485</f>
        <v>0</v>
      </c>
      <c r="E303" s="70"/>
    </row>
    <row r="304" spans="1:5" ht="12" customHeight="1" hidden="1" outlineLevel="1">
      <c r="A304" s="68"/>
      <c r="B304" s="68"/>
      <c r="C304" s="123"/>
      <c r="D304" s="90"/>
      <c r="E304" s="70"/>
    </row>
    <row r="305" spans="1:5" ht="12" customHeight="1" collapsed="1">
      <c r="A305" s="81" t="s">
        <v>86</v>
      </c>
      <c r="B305" s="68"/>
      <c r="D305" s="87">
        <f>SUM(D306:D308)</f>
        <v>600000</v>
      </c>
      <c r="E305" s="70"/>
    </row>
    <row r="306" spans="1:5" ht="12" customHeight="1" hidden="1" outlineLevel="1">
      <c r="A306" s="23">
        <v>1006</v>
      </c>
      <c r="B306" s="4">
        <v>3633</v>
      </c>
      <c r="C306" s="68" t="s">
        <v>413</v>
      </c>
      <c r="D306" s="90">
        <f>'Rozpočet 2024 pracovni material'!G488</f>
        <v>300000</v>
      </c>
      <c r="E306" s="70"/>
    </row>
    <row r="307" spans="1:5" ht="12" customHeight="1" hidden="1" outlineLevel="1">
      <c r="A307" s="23">
        <v>202403</v>
      </c>
      <c r="B307" s="4">
        <v>5311</v>
      </c>
      <c r="C307" s="68" t="s">
        <v>588</v>
      </c>
      <c r="D307" s="90">
        <f>'Rozpočet 2024 pracovni material'!G491</f>
        <v>300000</v>
      </c>
      <c r="E307" s="70"/>
    </row>
    <row r="308" spans="1:5" ht="12" customHeight="1" hidden="1" outlineLevel="1">
      <c r="A308" s="68"/>
      <c r="B308" s="68"/>
      <c r="C308" s="68"/>
      <c r="D308" s="90"/>
      <c r="E308" s="70"/>
    </row>
    <row r="309" spans="1:4" ht="12" customHeight="1" collapsed="1">
      <c r="A309" s="81" t="s">
        <v>85</v>
      </c>
      <c r="B309" s="68"/>
      <c r="D309" s="87">
        <f>SUM(D310:D317)</f>
        <v>4900000</v>
      </c>
    </row>
    <row r="310" spans="1:4" ht="12" customHeight="1" hidden="1" outlineLevel="1">
      <c r="A310" s="25">
        <v>201624</v>
      </c>
      <c r="B310" s="4">
        <v>2212</v>
      </c>
      <c r="C310" s="68" t="s">
        <v>448</v>
      </c>
      <c r="D310" s="1">
        <f>'Rozpočet 2024 pracovni material'!G494</f>
        <v>0</v>
      </c>
    </row>
    <row r="311" spans="1:4" ht="12" customHeight="1" hidden="1" outlineLevel="1">
      <c r="A311" s="25">
        <v>201708</v>
      </c>
      <c r="B311" s="4">
        <v>2212</v>
      </c>
      <c r="C311" s="68" t="s">
        <v>278</v>
      </c>
      <c r="D311" s="15">
        <f>'Rozpočet 2024 pracovni material'!G495</f>
        <v>200000</v>
      </c>
    </row>
    <row r="312" spans="1:4" ht="12" customHeight="1" hidden="1" outlineLevel="1">
      <c r="A312" s="163">
        <v>202010</v>
      </c>
      <c r="B312" s="112">
        <v>2212</v>
      </c>
      <c r="C312" s="112" t="s">
        <v>272</v>
      </c>
      <c r="D312" s="15">
        <f>'Rozpočet 2024 pracovni material'!G496</f>
        <v>0</v>
      </c>
    </row>
    <row r="313" spans="1:4" ht="12" customHeight="1" hidden="1" outlineLevel="1">
      <c r="A313" s="163">
        <v>202104</v>
      </c>
      <c r="B313" s="112">
        <v>2212</v>
      </c>
      <c r="C313" s="112" t="s">
        <v>279</v>
      </c>
      <c r="D313" s="15">
        <f>'Rozpočet 2024 pracovni material'!G497</f>
        <v>0</v>
      </c>
    </row>
    <row r="314" spans="1:4" ht="12" customHeight="1" hidden="1" outlineLevel="1">
      <c r="A314" s="163">
        <v>202116</v>
      </c>
      <c r="B314" s="68">
        <v>3639</v>
      </c>
      <c r="C314" s="68" t="s">
        <v>522</v>
      </c>
      <c r="D314" s="15">
        <f>'Rozpočet 2024 podrobně'!D328</f>
        <v>100000</v>
      </c>
    </row>
    <row r="315" spans="1:4" ht="12" customHeight="1" hidden="1" outlineLevel="1">
      <c r="A315" s="119">
        <v>202208</v>
      </c>
      <c r="B315" s="68">
        <v>2212</v>
      </c>
      <c r="C315" s="68" t="s">
        <v>540</v>
      </c>
      <c r="D315" s="15">
        <f>'Rozpočet 2024 pracovni material'!G500</f>
        <v>100000</v>
      </c>
    </row>
    <row r="316" spans="1:4" ht="12" customHeight="1" hidden="1" outlineLevel="1">
      <c r="A316" s="25">
        <v>202402</v>
      </c>
      <c r="B316" s="4">
        <v>2219</v>
      </c>
      <c r="C316" s="68" t="s">
        <v>580</v>
      </c>
      <c r="D316" s="15">
        <f>'Rozpočet 2024 pracovni material'!G505</f>
        <v>4500000</v>
      </c>
    </row>
    <row r="317" spans="1:4" ht="12" customHeight="1" hidden="1" outlineLevel="1">
      <c r="A317" s="25"/>
      <c r="B317" s="4"/>
      <c r="C317" s="68"/>
      <c r="D317" s="15"/>
    </row>
    <row r="318" spans="1:4" ht="12" customHeight="1" collapsed="1">
      <c r="A318" s="81" t="s">
        <v>169</v>
      </c>
      <c r="B318" s="4"/>
      <c r="D318" s="87">
        <f>SUM(D319:D322)</f>
        <v>6300000</v>
      </c>
    </row>
    <row r="319" spans="1:4" ht="12" customHeight="1" hidden="1" outlineLevel="1">
      <c r="A319" s="22">
        <v>201602</v>
      </c>
      <c r="B319" s="4">
        <v>2212</v>
      </c>
      <c r="C319" s="68" t="s">
        <v>266</v>
      </c>
      <c r="D319" s="15">
        <f>'Rozpočet 2024 pracovni material'!G508</f>
        <v>200000</v>
      </c>
    </row>
    <row r="320" spans="1:4" ht="12" customHeight="1" hidden="1" outlineLevel="1">
      <c r="A320" s="25">
        <v>202102</v>
      </c>
      <c r="B320" s="4"/>
      <c r="C320" s="68" t="s">
        <v>541</v>
      </c>
      <c r="D320" s="15">
        <f>'Rozpočet 2024 pracovni material'!G510</f>
        <v>6100000</v>
      </c>
    </row>
    <row r="321" spans="1:4" ht="12" customHeight="1" hidden="1" outlineLevel="1">
      <c r="A321" s="108">
        <v>202404</v>
      </c>
      <c r="B321" s="4">
        <v>3634</v>
      </c>
      <c r="C321" s="68" t="s">
        <v>589</v>
      </c>
      <c r="D321" s="15">
        <f>'Rozpočet 2024 pracovni material'!G512</f>
        <v>0</v>
      </c>
    </row>
    <row r="322" spans="1:4" ht="12" customHeight="1" hidden="1" outlineLevel="1">
      <c r="A322" s="25"/>
      <c r="B322" s="4"/>
      <c r="C322" s="68"/>
      <c r="D322" s="15"/>
    </row>
    <row r="323" spans="1:4" ht="12" customHeight="1" collapsed="1">
      <c r="A323" s="81" t="s">
        <v>170</v>
      </c>
      <c r="B323" s="68"/>
      <c r="D323" s="87">
        <f>SUM(D324:D330)</f>
        <v>3650000</v>
      </c>
    </row>
    <row r="324" spans="1:4" ht="12" customHeight="1" hidden="1" outlineLevel="1">
      <c r="A324" s="119">
        <v>3322</v>
      </c>
      <c r="B324" s="68">
        <v>3322</v>
      </c>
      <c r="C324" s="68" t="s">
        <v>268</v>
      </c>
      <c r="D324" s="15">
        <f>'Rozpočet 2024 pracovni material'!G516</f>
        <v>500000</v>
      </c>
    </row>
    <row r="325" spans="1:4" ht="12" customHeight="1" hidden="1" outlineLevel="1">
      <c r="A325" s="119">
        <v>201608</v>
      </c>
      <c r="B325" s="68">
        <v>3114</v>
      </c>
      <c r="C325" s="68" t="s">
        <v>171</v>
      </c>
      <c r="D325" s="15">
        <f>'Rozpočet 2024 pracovni material'!G518</f>
        <v>1000000</v>
      </c>
    </row>
    <row r="326" spans="1:4" ht="12" customHeight="1" hidden="1" outlineLevel="1">
      <c r="A326" s="114">
        <v>202306</v>
      </c>
      <c r="B326" s="112">
        <v>2115</v>
      </c>
      <c r="C326" s="112" t="s">
        <v>526</v>
      </c>
      <c r="D326" s="15">
        <f>'Rozpočet 2024 pracovni material'!G525</f>
        <v>100000</v>
      </c>
    </row>
    <row r="327" spans="1:4" ht="12" customHeight="1" hidden="1" outlineLevel="1">
      <c r="A327" s="114">
        <v>202401</v>
      </c>
      <c r="B327" s="112">
        <v>3613</v>
      </c>
      <c r="C327" s="112" t="s">
        <v>559</v>
      </c>
      <c r="D327" s="15">
        <f>'Rozpočet 2024 podrobně'!D341</f>
        <v>1500000</v>
      </c>
    </row>
    <row r="328" spans="1:4" ht="12" customHeight="1" hidden="1" outlineLevel="1">
      <c r="A328" s="114">
        <v>202405</v>
      </c>
      <c r="B328" s="112">
        <v>3111</v>
      </c>
      <c r="C328" s="112" t="s">
        <v>590</v>
      </c>
      <c r="D328" s="15">
        <f>'Rozpočet 2024 pracovni material'!G529</f>
        <v>50000</v>
      </c>
    </row>
    <row r="329" spans="1:4" ht="12" customHeight="1" hidden="1" outlineLevel="1">
      <c r="A329" s="114">
        <v>202406</v>
      </c>
      <c r="B329" s="112">
        <v>3419</v>
      </c>
      <c r="C329" s="112" t="s">
        <v>591</v>
      </c>
      <c r="D329" s="15">
        <f>'Rozpočet 2024 pracovni material'!G530</f>
        <v>500000</v>
      </c>
    </row>
    <row r="330" spans="2:4" ht="12" customHeight="1" hidden="1" outlineLevel="1">
      <c r="B330" s="8"/>
      <c r="C330" s="68"/>
      <c r="D330" s="15"/>
    </row>
    <row r="331" spans="1:4" ht="12" customHeight="1" collapsed="1">
      <c r="A331" s="81" t="s">
        <v>87</v>
      </c>
      <c r="B331" s="68"/>
      <c r="D331" s="87">
        <f>SUM(D332:D342)</f>
        <v>3500000</v>
      </c>
    </row>
    <row r="332" spans="1:4" ht="9.75" hidden="1" outlineLevel="1">
      <c r="A332" s="68">
        <v>347</v>
      </c>
      <c r="B332" s="68"/>
      <c r="C332" s="68" t="s">
        <v>221</v>
      </c>
      <c r="D332" s="90">
        <f>'Rozpočet 2024 pracovni material'!G533</f>
        <v>200000</v>
      </c>
    </row>
    <row r="333" spans="1:4" ht="9.75" hidden="1" outlineLevel="1">
      <c r="A333" s="68">
        <v>1236</v>
      </c>
      <c r="B333" s="68"/>
      <c r="C333" s="68" t="s">
        <v>222</v>
      </c>
      <c r="D333" s="90">
        <f>'Rozpočet 2024 pracovni material'!G534</f>
        <v>1400000</v>
      </c>
    </row>
    <row r="334" spans="1:4" ht="9.75" hidden="1" outlineLevel="1">
      <c r="A334" s="119">
        <v>201326</v>
      </c>
      <c r="B334" s="68">
        <v>3319</v>
      </c>
      <c r="C334" s="68" t="s">
        <v>371</v>
      </c>
      <c r="D334" s="15">
        <f>'Rozpočet 2024 pracovni material'!G535</f>
        <v>0</v>
      </c>
    </row>
    <row r="335" spans="1:4" ht="9.75" hidden="1" outlineLevel="1">
      <c r="A335" s="119">
        <v>201619</v>
      </c>
      <c r="B335" s="116">
        <v>3419</v>
      </c>
      <c r="C335" s="68" t="s">
        <v>350</v>
      </c>
      <c r="D335" s="15">
        <f>'Rozpočet 2024 pracovni material'!G536</f>
        <v>0</v>
      </c>
    </row>
    <row r="336" spans="1:4" ht="9.75" hidden="1" outlineLevel="1">
      <c r="A336" s="22">
        <v>201705</v>
      </c>
      <c r="B336" s="68">
        <v>2219</v>
      </c>
      <c r="C336" s="68" t="s">
        <v>445</v>
      </c>
      <c r="D336" s="15">
        <f>'Rozpočet 2024 pracovni material'!G537</f>
        <v>0</v>
      </c>
    </row>
    <row r="337" spans="1:4" ht="9.75" hidden="1" outlineLevel="1">
      <c r="A337" s="22">
        <v>202105</v>
      </c>
      <c r="B337" s="68">
        <v>3745</v>
      </c>
      <c r="C337" s="68" t="s">
        <v>276</v>
      </c>
      <c r="D337" s="15">
        <f>'Rozpočet 2024 pracovni material'!G538</f>
        <v>100000</v>
      </c>
    </row>
    <row r="338" spans="1:4" ht="9.75" hidden="1" outlineLevel="1">
      <c r="A338" s="22">
        <v>202108</v>
      </c>
      <c r="B338" s="68"/>
      <c r="C338" s="68" t="s">
        <v>87</v>
      </c>
      <c r="D338" s="15">
        <f>'Rozpočet 2024 pracovni material'!G542</f>
        <v>200000</v>
      </c>
    </row>
    <row r="339" spans="1:4" ht="9.75" hidden="1" outlineLevel="1">
      <c r="A339" s="22">
        <v>202117</v>
      </c>
      <c r="B339" s="68">
        <v>3429</v>
      </c>
      <c r="C339" s="68" t="s">
        <v>286</v>
      </c>
      <c r="D339" s="15">
        <f>'Rozpočet 2024 podrobně'!D352</f>
        <v>600000</v>
      </c>
    </row>
    <row r="340" spans="1:4" ht="9.75" hidden="1" outlineLevel="1">
      <c r="A340" s="22">
        <v>202206</v>
      </c>
      <c r="B340" s="68">
        <v>3111</v>
      </c>
      <c r="C340" s="68" t="s">
        <v>351</v>
      </c>
      <c r="D340" s="15">
        <f>'Rozpočet 2024 podrobně'!D353</f>
        <v>400000</v>
      </c>
    </row>
    <row r="341" spans="1:4" ht="9.75" hidden="1" outlineLevel="1">
      <c r="A341" s="22">
        <v>202407</v>
      </c>
      <c r="B341" s="68">
        <v>3113</v>
      </c>
      <c r="C341" s="68" t="s">
        <v>606</v>
      </c>
      <c r="D341" s="15">
        <f>'Rozpočet 2024 pracovni material'!G541</f>
        <v>600000</v>
      </c>
    </row>
    <row r="342" spans="2:4" ht="9.75" collapsed="1">
      <c r="B342" s="68"/>
      <c r="C342" s="68"/>
      <c r="D342" s="15"/>
    </row>
    <row r="343" spans="1:4" ht="9.75">
      <c r="A343" s="66"/>
      <c r="B343" s="66"/>
      <c r="C343" s="66"/>
      <c r="D343" s="64"/>
    </row>
    <row r="344" spans="1:4" ht="9.75">
      <c r="A344" s="66" t="s">
        <v>15</v>
      </c>
      <c r="B344" s="66"/>
      <c r="C344" s="66"/>
      <c r="D344" s="63">
        <f>D106+D110+D114+D120+D153+D174+D183+D189+D213+D222+D237+D239+D245+D247+D259+D267+D270+D272+D277</f>
        <v>173293366.7</v>
      </c>
    </row>
    <row r="345" spans="1:4" ht="9.75">
      <c r="A345" s="62"/>
      <c r="B345" s="62"/>
      <c r="C345" s="66"/>
      <c r="D345" s="64"/>
    </row>
    <row r="346" spans="1:4" ht="9.75">
      <c r="A346" s="3" t="s">
        <v>2</v>
      </c>
      <c r="B346" s="4"/>
      <c r="C346" s="4"/>
      <c r="D346" s="15">
        <f>D101-D344</f>
        <v>0</v>
      </c>
    </row>
    <row r="347" spans="1:4" ht="9.75">
      <c r="A347" s="8"/>
      <c r="B347" s="4"/>
      <c r="C347" s="4"/>
      <c r="D347" s="15"/>
    </row>
    <row r="348" spans="1:4" ht="9.75">
      <c r="A348" s="4"/>
      <c r="B348" s="4"/>
      <c r="C348" s="4"/>
      <c r="D348" s="15"/>
    </row>
    <row r="349" spans="1:3" ht="9.75">
      <c r="A349" s="131" t="s">
        <v>378</v>
      </c>
      <c r="B349" s="4"/>
      <c r="C349" s="4"/>
    </row>
    <row r="350" spans="1:3" ht="9.75">
      <c r="A350" s="112" t="s">
        <v>389</v>
      </c>
      <c r="B350" s="4"/>
      <c r="C350" s="4"/>
    </row>
    <row r="351" spans="1:3" ht="9.75">
      <c r="A351" s="112" t="s">
        <v>388</v>
      </c>
      <c r="B351" s="4"/>
      <c r="C351" s="4"/>
    </row>
    <row r="352" spans="1:3" ht="9.75">
      <c r="A352" s="112" t="s">
        <v>379</v>
      </c>
      <c r="B352" s="4"/>
      <c r="C352" s="4"/>
    </row>
    <row r="353" spans="1:3" ht="9.75">
      <c r="A353" s="112" t="s">
        <v>543</v>
      </c>
      <c r="B353" s="3"/>
      <c r="C353" s="3"/>
    </row>
    <row r="354" spans="1:3" ht="9.75">
      <c r="A354" s="112" t="s">
        <v>380</v>
      </c>
      <c r="B354" s="3"/>
      <c r="C354" s="3"/>
    </row>
    <row r="355" spans="1:3" ht="9.75">
      <c r="A355" s="112" t="s">
        <v>381</v>
      </c>
      <c r="B355" s="3"/>
      <c r="C355" s="3"/>
    </row>
    <row r="356" spans="1:9" s="30" customFormat="1" ht="9.75">
      <c r="A356" s="3"/>
      <c r="B356" s="3"/>
      <c r="C356" s="3"/>
      <c r="D356" s="1"/>
      <c r="E356" s="6"/>
      <c r="F356" s="6"/>
      <c r="G356" s="6"/>
      <c r="H356" s="6"/>
      <c r="I356" s="6"/>
    </row>
    <row r="357" spans="1:9" s="30" customFormat="1" ht="9.75">
      <c r="A357" s="81" t="s">
        <v>181</v>
      </c>
      <c r="B357" s="5"/>
      <c r="C357" s="5"/>
      <c r="D357" s="1"/>
      <c r="E357" s="6"/>
      <c r="F357" s="6"/>
      <c r="G357" s="6"/>
      <c r="H357" s="6"/>
      <c r="I357" s="6"/>
    </row>
    <row r="358" spans="1:9" s="30" customFormat="1" ht="9.75">
      <c r="A358" s="83" t="s">
        <v>382</v>
      </c>
      <c r="B358" s="5"/>
      <c r="C358" s="5"/>
      <c r="D358" s="1"/>
      <c r="E358" s="6"/>
      <c r="F358" s="6"/>
      <c r="G358" s="6"/>
      <c r="H358" s="6"/>
      <c r="I358" s="6"/>
    </row>
    <row r="359" spans="1:9" s="30" customFormat="1" ht="9.75">
      <c r="A359" s="83" t="s">
        <v>383</v>
      </c>
      <c r="B359" s="5"/>
      <c r="C359" s="5"/>
      <c r="D359" s="1"/>
      <c r="E359" s="6"/>
      <c r="F359" s="6"/>
      <c r="G359" s="6"/>
      <c r="H359" s="6"/>
      <c r="I359" s="6"/>
    </row>
    <row r="360" spans="1:9" s="30" customFormat="1" ht="9.75">
      <c r="A360" s="68" t="s">
        <v>384</v>
      </c>
      <c r="B360" s="5"/>
      <c r="C360" s="5"/>
      <c r="D360" s="1"/>
      <c r="E360" s="6"/>
      <c r="F360" s="6"/>
      <c r="G360" s="6"/>
      <c r="H360" s="6"/>
      <c r="I360" s="6"/>
    </row>
    <row r="361" spans="1:9" s="30" customFormat="1" ht="9.75">
      <c r="A361" s="68" t="s">
        <v>385</v>
      </c>
      <c r="B361" s="5"/>
      <c r="C361" s="5"/>
      <c r="D361" s="1"/>
      <c r="E361" s="6"/>
      <c r="F361" s="6"/>
      <c r="G361" s="6"/>
      <c r="H361" s="6"/>
      <c r="I361" s="6"/>
    </row>
    <row r="362" spans="1:9" s="30" customFormat="1" ht="9.75">
      <c r="A362" s="112" t="s">
        <v>386</v>
      </c>
      <c r="B362" s="5"/>
      <c r="C362" s="5"/>
      <c r="D362" s="1"/>
      <c r="E362" s="6"/>
      <c r="F362" s="6"/>
      <c r="G362" s="6"/>
      <c r="H362" s="6"/>
      <c r="I362" s="6"/>
    </row>
    <row r="363" spans="1:9" s="30" customFormat="1" ht="9.75">
      <c r="A363" s="112" t="s">
        <v>387</v>
      </c>
      <c r="B363" s="5"/>
      <c r="C363" s="5"/>
      <c r="D363" s="1"/>
      <c r="E363" s="6"/>
      <c r="F363" s="6"/>
      <c r="G363" s="6"/>
      <c r="H363" s="6"/>
      <c r="I363" s="6"/>
    </row>
    <row r="364" spans="1:9" s="30" customFormat="1" ht="9.75">
      <c r="A364" s="131"/>
      <c r="B364" s="6"/>
      <c r="C364" s="6"/>
      <c r="D364" s="1"/>
      <c r="E364" s="6"/>
      <c r="F364" s="6"/>
      <c r="G364" s="6"/>
      <c r="H364" s="6"/>
      <c r="I364" s="6"/>
    </row>
    <row r="365" ht="9.75">
      <c r="A365" s="132" t="s">
        <v>397</v>
      </c>
    </row>
    <row r="366" spans="1:9" s="30" customFormat="1" ht="9.75">
      <c r="A366" s="132" t="s">
        <v>390</v>
      </c>
      <c r="B366" s="6"/>
      <c r="C366" s="6"/>
      <c r="D366" s="1"/>
      <c r="E366" s="6"/>
      <c r="F366" s="6"/>
      <c r="G366" s="6"/>
      <c r="H366" s="6"/>
      <c r="I366" s="6"/>
    </row>
    <row r="367" ht="9.75">
      <c r="A367" s="132" t="s">
        <v>391</v>
      </c>
    </row>
    <row r="368" ht="9.75">
      <c r="A368" s="132" t="s">
        <v>392</v>
      </c>
    </row>
    <row r="369" ht="9.75">
      <c r="A369" s="132" t="s">
        <v>393</v>
      </c>
    </row>
    <row r="370" ht="9.75">
      <c r="A370" s="132" t="s">
        <v>394</v>
      </c>
    </row>
    <row r="371" ht="9.75">
      <c r="A371" s="132" t="s">
        <v>395</v>
      </c>
    </row>
    <row r="372" ht="9.75">
      <c r="A372" s="132" t="s">
        <v>396</v>
      </c>
    </row>
    <row r="373" ht="12" thickBot="1">
      <c r="A373" s="120"/>
    </row>
    <row r="374" spans="1:4" ht="9.75">
      <c r="A374" s="134" t="s">
        <v>400</v>
      </c>
      <c r="B374" s="142"/>
      <c r="C374" s="142"/>
      <c r="D374" s="136"/>
    </row>
    <row r="375" spans="1:4" ht="9.75">
      <c r="A375" s="140" t="s">
        <v>399</v>
      </c>
      <c r="D375" s="137"/>
    </row>
    <row r="376" spans="1:4" ht="10.5" thickBot="1">
      <c r="A376" s="141" t="s">
        <v>401</v>
      </c>
      <c r="B376" s="143"/>
      <c r="C376" s="143"/>
      <c r="D376" s="139"/>
    </row>
    <row r="377" ht="12">
      <c r="A377" s="120"/>
    </row>
    <row r="379" ht="12.75">
      <c r="A379" s="58" t="s">
        <v>306</v>
      </c>
    </row>
    <row r="380" ht="12.75">
      <c r="A380" s="58" t="s">
        <v>544</v>
      </c>
    </row>
    <row r="381" ht="12.75">
      <c r="A381" s="58" t="s">
        <v>307</v>
      </c>
    </row>
    <row r="382" ht="12.75">
      <c r="A382" s="58" t="s">
        <v>308</v>
      </c>
    </row>
    <row r="383" ht="11.25">
      <c r="A383" s="125"/>
    </row>
    <row r="384" ht="12.75">
      <c r="A384" s="126" t="s">
        <v>309</v>
      </c>
    </row>
    <row r="385" ht="12.75">
      <c r="A385" s="126" t="s">
        <v>310</v>
      </c>
    </row>
    <row r="386" ht="12.75">
      <c r="A386" s="126" t="s">
        <v>545</v>
      </c>
    </row>
    <row r="389" ht="9.75">
      <c r="A389" s="6" t="s">
        <v>174</v>
      </c>
    </row>
  </sheetData>
  <sheetProtection/>
  <hyperlinks>
    <hyperlink ref="A375" r:id="rId1" display="https://www.vbites.cz/mestsky-urad-a-samosprava/mestsky-urad/odbor-financni"/>
    <hyperlink ref="A376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2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D351" sqref="D351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70.140625" style="6" customWidth="1"/>
    <col min="4" max="4" width="15.28125" style="1" customWidth="1"/>
    <col min="5" max="5" width="14.00390625" style="6" hidden="1" customWidth="1"/>
    <col min="6" max="16384" width="9.140625" style="6" customWidth="1"/>
  </cols>
  <sheetData>
    <row r="1" spans="1:4" ht="12.75">
      <c r="A1" s="58" t="s">
        <v>102</v>
      </c>
      <c r="B1" s="9"/>
      <c r="C1" s="9"/>
      <c r="D1" s="15"/>
    </row>
    <row r="2" spans="1:4" ht="12.75">
      <c r="A2" s="58" t="s">
        <v>542</v>
      </c>
      <c r="B2" s="9"/>
      <c r="C2" s="9"/>
      <c r="D2" s="15"/>
    </row>
    <row r="3" spans="1:4" ht="9.75">
      <c r="A3" s="57"/>
      <c r="B3" s="40"/>
      <c r="C3" s="40"/>
      <c r="D3" s="75" t="s">
        <v>301</v>
      </c>
    </row>
    <row r="4" spans="1:4" ht="9.75">
      <c r="A4" s="43"/>
      <c r="B4" s="28"/>
      <c r="C4" s="28"/>
      <c r="D4" s="76" t="s">
        <v>300</v>
      </c>
    </row>
    <row r="5" spans="1:4" ht="9.75">
      <c r="A5" s="44"/>
      <c r="B5" s="45"/>
      <c r="C5" s="45"/>
      <c r="D5" s="77"/>
    </row>
    <row r="6" ht="9.75">
      <c r="D6" s="15"/>
    </row>
    <row r="7" spans="1:4" ht="12.75">
      <c r="A7" s="12" t="s">
        <v>17</v>
      </c>
      <c r="B7" s="4"/>
      <c r="C7" s="4"/>
      <c r="D7" s="15"/>
    </row>
    <row r="8" spans="1:4" ht="9.75">
      <c r="A8" s="16" t="s">
        <v>0</v>
      </c>
      <c r="B8" s="16" t="s">
        <v>80</v>
      </c>
      <c r="C8" s="3" t="s">
        <v>81</v>
      </c>
      <c r="D8" s="15"/>
    </row>
    <row r="9" spans="1:4" ht="9.75">
      <c r="A9" s="6"/>
      <c r="D9" s="15"/>
    </row>
    <row r="10" spans="1:4" ht="9.75">
      <c r="A10" s="11" t="s">
        <v>3</v>
      </c>
      <c r="B10" s="11"/>
      <c r="C10" s="11"/>
      <c r="D10" s="87">
        <f>SUM(D11:D28)</f>
        <v>135885000</v>
      </c>
    </row>
    <row r="11" ht="9.75">
      <c r="D11" s="15"/>
    </row>
    <row r="12" spans="2:4" ht="9.75">
      <c r="B12" s="13">
        <v>1111</v>
      </c>
      <c r="C12" s="96" t="s">
        <v>182</v>
      </c>
      <c r="D12" s="15">
        <f>'Rozpočet 2024 pracovni material'!G12</f>
        <v>21400000</v>
      </c>
    </row>
    <row r="13" spans="2:4" ht="9.75">
      <c r="B13" s="13">
        <v>1112</v>
      </c>
      <c r="C13" s="96" t="s">
        <v>183</v>
      </c>
      <c r="D13" s="15">
        <f>'Rozpočet 2024 pracovni material'!G13</f>
        <v>1300000</v>
      </c>
    </row>
    <row r="14" spans="2:4" ht="9.75">
      <c r="B14" s="13">
        <v>1113</v>
      </c>
      <c r="C14" s="96" t="s">
        <v>184</v>
      </c>
      <c r="D14" s="15">
        <f>'Rozpočet 2024 pracovni material'!G14</f>
        <v>3700000</v>
      </c>
    </row>
    <row r="15" spans="2:4" ht="9.75">
      <c r="B15" s="13">
        <v>1121</v>
      </c>
      <c r="C15" s="96" t="s">
        <v>185</v>
      </c>
      <c r="D15" s="15">
        <f>'Rozpočet 2024 pracovni material'!G15</f>
        <v>27000000</v>
      </c>
    </row>
    <row r="16" spans="2:4" ht="9.75">
      <c r="B16" s="13">
        <v>1122</v>
      </c>
      <c r="C16" s="96" t="s">
        <v>186</v>
      </c>
      <c r="D16" s="15">
        <f>'Rozpočet 2024 pracovni material'!G16</f>
        <v>7000000</v>
      </c>
    </row>
    <row r="17" spans="2:4" ht="9.75">
      <c r="B17" s="13">
        <v>1211</v>
      </c>
      <c r="C17" s="96" t="s">
        <v>187</v>
      </c>
      <c r="D17" s="15">
        <f>'Rozpočet 2024 pracovni material'!G17</f>
        <v>58000000</v>
      </c>
    </row>
    <row r="18" spans="2:4" ht="9.75">
      <c r="B18" s="13">
        <v>1334</v>
      </c>
      <c r="C18" s="96" t="s">
        <v>188</v>
      </c>
      <c r="D18" s="15">
        <f>'Rozpočet 2024 pracovni material'!G18</f>
        <v>50000</v>
      </c>
    </row>
    <row r="19" spans="2:4" ht="9.75">
      <c r="B19" s="13">
        <v>1335</v>
      </c>
      <c r="C19" s="96" t="s">
        <v>312</v>
      </c>
      <c r="D19" s="15">
        <f>'Rozpočet 2024 pracovni material'!G19</f>
        <v>0</v>
      </c>
    </row>
    <row r="20" spans="2:4" ht="9.75">
      <c r="B20" s="13">
        <v>1341</v>
      </c>
      <c r="C20" s="96" t="s">
        <v>5</v>
      </c>
      <c r="D20" s="15">
        <f>'Rozpočet 2024 pracovni material'!G20</f>
        <v>180000</v>
      </c>
    </row>
    <row r="21" spans="2:4" ht="9.75">
      <c r="B21" s="13">
        <v>1342</v>
      </c>
      <c r="C21" s="96" t="s">
        <v>248</v>
      </c>
      <c r="D21" s="15">
        <f>'Rozpočet 2024 pracovni material'!G21</f>
        <v>25000</v>
      </c>
    </row>
    <row r="22" spans="2:4" ht="9.75">
      <c r="B22" s="13">
        <v>1343</v>
      </c>
      <c r="C22" s="96" t="s">
        <v>189</v>
      </c>
      <c r="D22" s="15">
        <f>'Rozpočet 2024 pracovni material'!G22</f>
        <v>400000</v>
      </c>
    </row>
    <row r="23" spans="2:4" ht="9.75">
      <c r="B23" s="13">
        <v>1345</v>
      </c>
      <c r="C23" s="96" t="s">
        <v>4</v>
      </c>
      <c r="D23" s="15">
        <f>'Rozpočet 2024 pracovni material'!G23</f>
        <v>5000000</v>
      </c>
    </row>
    <row r="24" spans="2:4" ht="9.75">
      <c r="B24" s="13">
        <v>1356</v>
      </c>
      <c r="C24" s="96" t="s">
        <v>190</v>
      </c>
      <c r="D24" s="15">
        <f>'Rozpočet 2024 pracovni material'!G24</f>
        <v>30000</v>
      </c>
    </row>
    <row r="25" spans="2:4" ht="9.75">
      <c r="B25" s="13">
        <v>1361</v>
      </c>
      <c r="C25" s="96" t="s">
        <v>6</v>
      </c>
      <c r="D25" s="15">
        <f>'Rozpočet 2024 pracovni material'!G25</f>
        <v>500000</v>
      </c>
    </row>
    <row r="26" spans="2:4" ht="9.75">
      <c r="B26" s="13">
        <v>1381</v>
      </c>
      <c r="C26" s="96" t="s">
        <v>157</v>
      </c>
      <c r="D26" s="15">
        <f>'Rozpočet 2024 pracovni material'!G26</f>
        <v>1300000</v>
      </c>
    </row>
    <row r="27" spans="2:4" ht="9.75">
      <c r="B27" s="6">
        <v>1511</v>
      </c>
      <c r="C27" s="97" t="s">
        <v>22</v>
      </c>
      <c r="D27" s="15">
        <f>'Rozpočet 2024 pracovni material'!G27</f>
        <v>10000000</v>
      </c>
    </row>
    <row r="28" spans="1:5" ht="9.75">
      <c r="A28" s="6"/>
      <c r="D28" s="15"/>
      <c r="E28" s="1"/>
    </row>
    <row r="29" spans="1:5" ht="9.75">
      <c r="A29" s="11" t="s">
        <v>7</v>
      </c>
      <c r="B29" s="11"/>
      <c r="C29" s="11"/>
      <c r="D29" s="87">
        <f>SUM(D31:D77)</f>
        <v>20426931.240000002</v>
      </c>
      <c r="E29" s="1"/>
    </row>
    <row r="30" spans="1:5" ht="9.75">
      <c r="A30" s="11"/>
      <c r="B30" s="11"/>
      <c r="C30" s="11"/>
      <c r="D30" s="87"/>
      <c r="E30" s="1"/>
    </row>
    <row r="31" spans="1:5" ht="9.75">
      <c r="A31" s="13">
        <v>1032</v>
      </c>
      <c r="B31" s="13">
        <v>2119</v>
      </c>
      <c r="C31" s="96" t="s">
        <v>191</v>
      </c>
      <c r="D31" s="15">
        <f>'Rozpočet 2024 pracovni material'!G31</f>
        <v>2900</v>
      </c>
      <c r="E31" s="1"/>
    </row>
    <row r="32" spans="1:5" ht="9.75">
      <c r="A32" s="13">
        <v>1032</v>
      </c>
      <c r="B32" s="13">
        <v>2131</v>
      </c>
      <c r="C32" s="96" t="s">
        <v>192</v>
      </c>
      <c r="D32" s="15"/>
      <c r="E32" s="1"/>
    </row>
    <row r="33" spans="1:4" ht="9.75">
      <c r="A33" s="13"/>
      <c r="B33" s="13"/>
      <c r="C33" s="96" t="s">
        <v>23</v>
      </c>
      <c r="D33" s="15">
        <f>'Rozpočet 2024 pracovni material'!G33</f>
        <v>200000</v>
      </c>
    </row>
    <row r="34" spans="1:4" ht="9.75">
      <c r="A34" s="13"/>
      <c r="B34" s="13"/>
      <c r="C34" s="96" t="s">
        <v>24</v>
      </c>
      <c r="D34" s="15">
        <f>'Rozpočet 2024 pracovni material'!G34</f>
        <v>30000</v>
      </c>
    </row>
    <row r="35" spans="1:4" ht="9.75">
      <c r="A35" s="13">
        <v>1032</v>
      </c>
      <c r="B35" s="13">
        <v>2329</v>
      </c>
      <c r="C35" s="96" t="s">
        <v>193</v>
      </c>
      <c r="D35" s="15">
        <f>'Rozpočet 2024 pracovni material'!G35</f>
        <v>50000</v>
      </c>
    </row>
    <row r="36" spans="1:4" ht="9.75">
      <c r="A36" s="13"/>
      <c r="B36" s="13"/>
      <c r="C36" s="96"/>
      <c r="D36" s="15"/>
    </row>
    <row r="37" spans="1:4" ht="9.75">
      <c r="A37" s="13">
        <v>2144</v>
      </c>
      <c r="B37" s="13">
        <v>2111</v>
      </c>
      <c r="C37" s="96" t="s">
        <v>194</v>
      </c>
      <c r="D37" s="15">
        <f>'Rozpočet 2024 pracovni material'!G37</f>
        <v>120000</v>
      </c>
    </row>
    <row r="38" spans="1:9" s="1" customFormat="1" ht="9.75">
      <c r="A38" s="13">
        <v>2219</v>
      </c>
      <c r="B38" s="14">
        <v>2111</v>
      </c>
      <c r="C38" s="96" t="s">
        <v>195</v>
      </c>
      <c r="D38" s="15">
        <f>'Rozpočet 2024 pracovni material'!G42</f>
        <v>50000</v>
      </c>
      <c r="E38" s="6"/>
      <c r="F38" s="6"/>
      <c r="G38" s="6"/>
      <c r="H38" s="6"/>
      <c r="I38" s="6"/>
    </row>
    <row r="39" spans="1:9" s="1" customFormat="1" ht="9.75">
      <c r="A39" s="13"/>
      <c r="B39" s="13"/>
      <c r="C39" s="96"/>
      <c r="D39" s="15"/>
      <c r="E39" s="6"/>
      <c r="F39" s="6"/>
      <c r="G39" s="6"/>
      <c r="H39" s="6"/>
      <c r="I39" s="6"/>
    </row>
    <row r="40" spans="1:9" s="1" customFormat="1" ht="9.75">
      <c r="A40" s="13">
        <v>3111</v>
      </c>
      <c r="B40" s="13">
        <v>2122</v>
      </c>
      <c r="C40" s="96" t="s">
        <v>251</v>
      </c>
      <c r="D40" s="15">
        <f>'Rozpočet 2024 pracovni material'!G45</f>
        <v>7980</v>
      </c>
      <c r="E40" s="6"/>
      <c r="F40" s="6"/>
      <c r="G40" s="6"/>
      <c r="H40" s="6"/>
      <c r="I40" s="6"/>
    </row>
    <row r="41" spans="1:9" s="1" customFormat="1" ht="9.75">
      <c r="A41" s="13"/>
      <c r="B41" s="13"/>
      <c r="C41" s="96" t="s">
        <v>252</v>
      </c>
      <c r="D41" s="15">
        <f>'Rozpočet 2024 pracovni material'!G46</f>
        <v>120299</v>
      </c>
      <c r="E41" s="6"/>
      <c r="F41" s="6"/>
      <c r="G41" s="6"/>
      <c r="H41" s="6"/>
      <c r="I41" s="6"/>
    </row>
    <row r="42" spans="1:9" s="1" customFormat="1" ht="9.75">
      <c r="A42" s="13">
        <v>3113</v>
      </c>
      <c r="B42" s="14">
        <v>2122</v>
      </c>
      <c r="C42" s="96" t="s">
        <v>25</v>
      </c>
      <c r="D42" s="15">
        <f>'Rozpočet 2024 pracovni material'!G49</f>
        <v>41983.9</v>
      </c>
      <c r="E42" s="6"/>
      <c r="F42" s="6"/>
      <c r="G42" s="6"/>
      <c r="H42" s="6"/>
      <c r="I42" s="6"/>
    </row>
    <row r="43" spans="1:9" s="1" customFormat="1" ht="9.75">
      <c r="A43" s="13">
        <v>3114</v>
      </c>
      <c r="B43" s="14">
        <v>2122</v>
      </c>
      <c r="C43" s="96" t="s">
        <v>225</v>
      </c>
      <c r="D43" s="15">
        <f>'Rozpočet 2024 pracovni material'!G52</f>
        <v>28669</v>
      </c>
      <c r="E43" s="6"/>
      <c r="F43" s="6"/>
      <c r="G43" s="6"/>
      <c r="H43" s="6"/>
      <c r="I43" s="6"/>
    </row>
    <row r="44" spans="1:9" s="1" customFormat="1" ht="9.75">
      <c r="A44" s="13">
        <v>3122</v>
      </c>
      <c r="B44" s="14">
        <v>2122</v>
      </c>
      <c r="C44" s="96" t="s">
        <v>13</v>
      </c>
      <c r="D44" s="15">
        <f>'Rozpočet 2024 pracovni material'!G53</f>
        <v>100000</v>
      </c>
      <c r="E44" s="6"/>
      <c r="F44" s="6"/>
      <c r="G44" s="6"/>
      <c r="H44" s="6"/>
      <c r="I44" s="6"/>
    </row>
    <row r="45" spans="1:9" s="1" customFormat="1" ht="9.75">
      <c r="A45" s="13">
        <v>3231</v>
      </c>
      <c r="B45" s="13">
        <v>2122</v>
      </c>
      <c r="C45" s="96" t="s">
        <v>196</v>
      </c>
      <c r="D45" s="15">
        <f>'Rozpočet 2024 pracovni material'!G54</f>
        <v>23239.34</v>
      </c>
      <c r="E45" s="6"/>
      <c r="F45" s="6"/>
      <c r="G45" s="6"/>
      <c r="H45" s="6"/>
      <c r="I45" s="6"/>
    </row>
    <row r="46" spans="1:9" s="1" customFormat="1" ht="9.75">
      <c r="A46" s="13"/>
      <c r="B46" s="13"/>
      <c r="C46" s="96"/>
      <c r="D46" s="15"/>
      <c r="E46" s="6"/>
      <c r="F46" s="6"/>
      <c r="G46" s="6"/>
      <c r="H46" s="6"/>
      <c r="I46" s="6"/>
    </row>
    <row r="47" spans="1:9" s="1" customFormat="1" ht="9.75">
      <c r="A47" s="13">
        <v>3314</v>
      </c>
      <c r="B47" s="13">
        <v>2111</v>
      </c>
      <c r="C47" s="96" t="s">
        <v>197</v>
      </c>
      <c r="D47" s="15">
        <f>'Rozpočet 2024 pracovni material'!G56</f>
        <v>30000</v>
      </c>
      <c r="E47" s="6"/>
      <c r="F47" s="6"/>
      <c r="G47" s="6"/>
      <c r="H47" s="6"/>
      <c r="I47" s="6"/>
    </row>
    <row r="48" spans="1:9" s="1" customFormat="1" ht="9.75">
      <c r="A48" s="13">
        <v>3315</v>
      </c>
      <c r="B48" s="13">
        <v>2111</v>
      </c>
      <c r="C48" s="96" t="s">
        <v>198</v>
      </c>
      <c r="D48" s="15">
        <f>'Rozpočet 2024 pracovni material'!G58</f>
        <v>2000</v>
      </c>
      <c r="E48" s="6"/>
      <c r="F48" s="6"/>
      <c r="G48" s="6"/>
      <c r="H48" s="6"/>
      <c r="I48" s="6"/>
    </row>
    <row r="49" spans="1:9" s="1" customFormat="1" ht="9.75">
      <c r="A49" s="13">
        <v>3319</v>
      </c>
      <c r="B49" s="13">
        <v>2122</v>
      </c>
      <c r="C49" s="96" t="s">
        <v>199</v>
      </c>
      <c r="D49" s="15">
        <f>'Rozpočet 2024 pracovni material'!G59</f>
        <v>49000</v>
      </c>
      <c r="E49" s="6"/>
      <c r="F49" s="6"/>
      <c r="G49" s="6"/>
      <c r="H49" s="6"/>
      <c r="I49" s="6"/>
    </row>
    <row r="50" spans="1:9" s="1" customFormat="1" ht="9.75">
      <c r="A50" s="13"/>
      <c r="B50" s="13"/>
      <c r="C50" s="96"/>
      <c r="D50" s="15"/>
      <c r="E50" s="6"/>
      <c r="F50" s="6"/>
      <c r="G50" s="6"/>
      <c r="H50" s="6"/>
      <c r="I50" s="6"/>
    </row>
    <row r="51" spans="1:9" s="1" customFormat="1" ht="9.75">
      <c r="A51" s="13">
        <v>3511</v>
      </c>
      <c r="B51" s="13">
        <v>2122</v>
      </c>
      <c r="C51" s="96" t="s">
        <v>200</v>
      </c>
      <c r="D51" s="15">
        <f>'Rozpočet 2024 pracovni material'!G63</f>
        <v>124860</v>
      </c>
      <c r="E51" s="6"/>
      <c r="F51" s="6"/>
      <c r="G51" s="6"/>
      <c r="H51" s="6"/>
      <c r="I51" s="6"/>
    </row>
    <row r="52" spans="1:9" s="1" customFormat="1" ht="9.75">
      <c r="A52" s="13"/>
      <c r="B52" s="13"/>
      <c r="C52" s="96"/>
      <c r="D52" s="15"/>
      <c r="E52" s="6"/>
      <c r="F52" s="6"/>
      <c r="G52" s="6"/>
      <c r="H52" s="6"/>
      <c r="I52" s="6"/>
    </row>
    <row r="53" spans="1:9" s="1" customFormat="1" ht="9.75">
      <c r="A53" s="13">
        <v>3612</v>
      </c>
      <c r="B53" s="13">
        <v>2119</v>
      </c>
      <c r="C53" s="96" t="s">
        <v>201</v>
      </c>
      <c r="D53" s="15">
        <f>'Rozpočet 2024 pracovni material'!G65</f>
        <v>3500000</v>
      </c>
      <c r="E53" s="6"/>
      <c r="F53" s="6"/>
      <c r="G53" s="6"/>
      <c r="H53" s="6"/>
      <c r="I53" s="6"/>
    </row>
    <row r="54" spans="1:9" s="1" customFormat="1" ht="9.75">
      <c r="A54" s="13">
        <v>3612</v>
      </c>
      <c r="B54" s="13">
        <v>2132</v>
      </c>
      <c r="C54" s="96" t="s">
        <v>202</v>
      </c>
      <c r="D54" s="15">
        <f>'Rozpočet 2024 pracovni material'!G66</f>
        <v>9400000</v>
      </c>
      <c r="E54" s="6"/>
      <c r="F54" s="6"/>
      <c r="G54" s="6"/>
      <c r="H54" s="6"/>
      <c r="I54" s="6"/>
    </row>
    <row r="55" spans="1:9" s="1" customFormat="1" ht="9.75">
      <c r="A55" s="13">
        <v>3613</v>
      </c>
      <c r="B55" s="13">
        <v>2119</v>
      </c>
      <c r="C55" s="96" t="s">
        <v>203</v>
      </c>
      <c r="D55" s="15">
        <f>'Rozpočet 2024 pracovni material'!G69</f>
        <v>550000</v>
      </c>
      <c r="E55" s="6"/>
      <c r="F55" s="6"/>
      <c r="G55" s="6"/>
      <c r="H55" s="6"/>
      <c r="I55" s="6"/>
    </row>
    <row r="56" spans="1:9" s="1" customFormat="1" ht="9.75">
      <c r="A56" s="13">
        <v>3613</v>
      </c>
      <c r="B56" s="13">
        <v>2132</v>
      </c>
      <c r="C56" s="96" t="s">
        <v>204</v>
      </c>
      <c r="D56" s="15">
        <f>'Rozpočet 2024 pracovni material'!G70</f>
        <v>703000</v>
      </c>
      <c r="E56" s="6"/>
      <c r="F56" s="6"/>
      <c r="G56" s="6"/>
      <c r="H56" s="6"/>
      <c r="I56" s="6"/>
    </row>
    <row r="57" spans="1:9" s="1" customFormat="1" ht="9.75">
      <c r="A57" s="13">
        <v>3613</v>
      </c>
      <c r="B57" s="13">
        <v>2132</v>
      </c>
      <c r="C57" s="96" t="s">
        <v>316</v>
      </c>
      <c r="D57" s="15">
        <f>'Rozpočet 2024 pracovni material'!G71</f>
        <v>3250000</v>
      </c>
      <c r="E57" s="6"/>
      <c r="F57" s="6"/>
      <c r="G57" s="6"/>
      <c r="H57" s="6"/>
      <c r="I57" s="6"/>
    </row>
    <row r="58" spans="1:9" s="1" customFormat="1" ht="9.75">
      <c r="A58" s="13"/>
      <c r="B58" s="13"/>
      <c r="C58" s="96"/>
      <c r="D58" s="15"/>
      <c r="E58" s="6"/>
      <c r="F58" s="6"/>
      <c r="G58" s="6"/>
      <c r="H58" s="6"/>
      <c r="I58" s="6"/>
    </row>
    <row r="59" spans="1:9" s="1" customFormat="1" ht="9.75">
      <c r="A59" s="13">
        <v>3632</v>
      </c>
      <c r="B59" s="13">
        <v>2111</v>
      </c>
      <c r="C59" s="96" t="s">
        <v>206</v>
      </c>
      <c r="D59" s="15">
        <f>'Rozpočet 2024 pracovni material'!G76</f>
        <v>50000</v>
      </c>
      <c r="E59" s="6"/>
      <c r="F59" s="6"/>
      <c r="G59" s="6"/>
      <c r="H59" s="6"/>
      <c r="I59" s="6"/>
    </row>
    <row r="60" spans="1:9" s="1" customFormat="1" ht="9.75">
      <c r="A60" s="13">
        <v>3639</v>
      </c>
      <c r="B60" s="14">
        <v>2119</v>
      </c>
      <c r="C60" s="96" t="s">
        <v>207</v>
      </c>
      <c r="D60" s="15">
        <f>'Rozpočet 2024 pracovni material'!G78</f>
        <v>30000</v>
      </c>
      <c r="E60" s="6"/>
      <c r="F60" s="6"/>
      <c r="G60" s="6"/>
      <c r="H60" s="6"/>
      <c r="I60" s="6"/>
    </row>
    <row r="61" spans="1:9" s="1" customFormat="1" ht="9.75">
      <c r="A61" s="13">
        <v>3639</v>
      </c>
      <c r="B61" s="13">
        <v>2131</v>
      </c>
      <c r="C61" s="96" t="s">
        <v>208</v>
      </c>
      <c r="D61" s="15">
        <f>'Rozpočet 2024 pracovni material'!G80</f>
        <v>300000</v>
      </c>
      <c r="E61" s="6"/>
      <c r="F61" s="6"/>
      <c r="G61" s="6"/>
      <c r="H61" s="6"/>
      <c r="I61" s="6"/>
    </row>
    <row r="62" spans="1:9" s="1" customFormat="1" ht="9.75">
      <c r="A62" s="13">
        <v>3639</v>
      </c>
      <c r="B62" s="13">
        <v>2132</v>
      </c>
      <c r="C62" s="96" t="s">
        <v>235</v>
      </c>
      <c r="D62" s="15">
        <f>'Rozpočet 2024 pracovni material'!G81</f>
        <v>57000</v>
      </c>
      <c r="E62" s="6"/>
      <c r="F62" s="6"/>
      <c r="G62" s="6"/>
      <c r="H62" s="6"/>
      <c r="I62" s="6"/>
    </row>
    <row r="63" spans="1:9" s="1" customFormat="1" ht="9.75">
      <c r="A63" s="13">
        <v>3639</v>
      </c>
      <c r="B63" s="13">
        <v>2324</v>
      </c>
      <c r="C63" s="96" t="s">
        <v>255</v>
      </c>
      <c r="D63" s="15">
        <f>'Rozpočet 2024 pracovni material'!G84</f>
        <v>10000</v>
      </c>
      <c r="E63" s="6"/>
      <c r="F63" s="6"/>
      <c r="G63" s="6"/>
      <c r="H63" s="6"/>
      <c r="I63" s="6"/>
    </row>
    <row r="64" spans="1:9" s="1" customFormat="1" ht="9.75">
      <c r="A64" s="13"/>
      <c r="B64" s="13"/>
      <c r="C64" s="96"/>
      <c r="D64" s="15"/>
      <c r="E64" s="6"/>
      <c r="F64" s="6"/>
      <c r="G64" s="6"/>
      <c r="H64" s="6"/>
      <c r="I64" s="6"/>
    </row>
    <row r="65" spans="1:9" s="1" customFormat="1" ht="9.75">
      <c r="A65" s="13">
        <v>3725</v>
      </c>
      <c r="B65" s="13">
        <v>2324</v>
      </c>
      <c r="C65" s="96" t="s">
        <v>209</v>
      </c>
      <c r="D65" s="15">
        <f>'Rozpočet 2024 pracovni material'!G86</f>
        <v>1200000</v>
      </c>
      <c r="E65" s="6"/>
      <c r="F65" s="6"/>
      <c r="G65" s="6"/>
      <c r="H65" s="6"/>
      <c r="I65" s="6"/>
    </row>
    <row r="66" spans="1:9" s="1" customFormat="1" ht="9.75">
      <c r="A66" s="13"/>
      <c r="B66" s="13"/>
      <c r="C66" s="96"/>
      <c r="D66" s="15"/>
      <c r="E66" s="6"/>
      <c r="F66" s="6"/>
      <c r="G66" s="6"/>
      <c r="H66" s="6"/>
      <c r="I66" s="6"/>
    </row>
    <row r="67" spans="1:9" s="1" customFormat="1" ht="9.75">
      <c r="A67" s="13">
        <v>4350</v>
      </c>
      <c r="B67" s="13">
        <v>2122</v>
      </c>
      <c r="C67" s="96" t="s">
        <v>232</v>
      </c>
      <c r="D67" s="15">
        <f>'Rozpočet 2024 pracovni material'!G92</f>
        <v>0</v>
      </c>
      <c r="E67" s="6"/>
      <c r="F67" s="6"/>
      <c r="G67" s="6"/>
      <c r="H67" s="6"/>
      <c r="I67" s="6"/>
    </row>
    <row r="68" spans="1:9" s="1" customFormat="1" ht="9.75">
      <c r="A68" s="13"/>
      <c r="B68" s="13"/>
      <c r="C68" s="96"/>
      <c r="D68" s="15"/>
      <c r="E68" s="6"/>
      <c r="F68" s="6"/>
      <c r="G68" s="6"/>
      <c r="H68" s="6"/>
      <c r="I68" s="6"/>
    </row>
    <row r="69" spans="1:9" s="1" customFormat="1" ht="9.75">
      <c r="A69" s="13">
        <v>5311</v>
      </c>
      <c r="B69" s="13">
        <v>2212</v>
      </c>
      <c r="C69" s="96" t="s">
        <v>256</v>
      </c>
      <c r="D69" s="15">
        <f>'Rozpočet 2024 pracovni material'!G95</f>
        <v>5000</v>
      </c>
      <c r="E69" s="6"/>
      <c r="F69" s="6"/>
      <c r="G69" s="6"/>
      <c r="H69" s="6"/>
      <c r="I69" s="6"/>
    </row>
    <row r="70" spans="1:9" s="1" customFormat="1" ht="9.75">
      <c r="A70" s="13"/>
      <c r="B70" s="13"/>
      <c r="C70" s="96"/>
      <c r="D70" s="15"/>
      <c r="E70" s="6"/>
      <c r="F70" s="6"/>
      <c r="G70" s="6"/>
      <c r="H70" s="6"/>
      <c r="I70" s="6"/>
    </row>
    <row r="71" spans="1:9" s="1" customFormat="1" ht="9.75">
      <c r="A71" s="13">
        <v>6171</v>
      </c>
      <c r="B71" s="13">
        <v>2111</v>
      </c>
      <c r="C71" s="96" t="s">
        <v>211</v>
      </c>
      <c r="D71" s="15">
        <f>'Rozpočet 2024 pracovni material'!G98</f>
        <v>2000</v>
      </c>
      <c r="E71" s="6"/>
      <c r="F71" s="6"/>
      <c r="G71" s="6"/>
      <c r="H71" s="6"/>
      <c r="I71" s="6"/>
    </row>
    <row r="72" spans="1:9" s="1" customFormat="1" ht="9.75">
      <c r="A72" s="13">
        <v>6171</v>
      </c>
      <c r="B72" s="13">
        <v>2324</v>
      </c>
      <c r="C72" s="96" t="s">
        <v>318</v>
      </c>
      <c r="D72" s="15">
        <f>'Rozpočet 2024 pracovni material'!G100</f>
        <v>50000</v>
      </c>
      <c r="E72" s="6"/>
      <c r="F72" s="6"/>
      <c r="G72" s="6"/>
      <c r="H72" s="6"/>
      <c r="I72" s="6"/>
    </row>
    <row r="73" spans="1:9" s="1" customFormat="1" ht="9.75">
      <c r="A73" s="13">
        <v>6171</v>
      </c>
      <c r="B73" s="13">
        <v>2329</v>
      </c>
      <c r="C73" s="96" t="s">
        <v>212</v>
      </c>
      <c r="D73" s="15">
        <f>'Rozpočet 2024 pracovni material'!G101</f>
        <v>2000</v>
      </c>
      <c r="E73" s="6"/>
      <c r="F73" s="6"/>
      <c r="G73" s="6"/>
      <c r="H73" s="6"/>
      <c r="I73" s="6"/>
    </row>
    <row r="74" spans="1:9" s="1" customFormat="1" ht="9.75">
      <c r="A74" s="13"/>
      <c r="B74" s="13"/>
      <c r="C74" s="96"/>
      <c r="D74" s="15"/>
      <c r="E74" s="6"/>
      <c r="F74" s="6"/>
      <c r="G74" s="6"/>
      <c r="H74" s="6"/>
      <c r="I74" s="6"/>
    </row>
    <row r="75" spans="1:9" s="1" customFormat="1" ht="9.75">
      <c r="A75" s="13">
        <v>6310</v>
      </c>
      <c r="B75" s="13">
        <v>2141</v>
      </c>
      <c r="C75" s="96" t="s">
        <v>213</v>
      </c>
      <c r="D75" s="15">
        <f>'Rozpočet 2024 pracovni material'!G103</f>
        <v>300000</v>
      </c>
      <c r="E75" s="6"/>
      <c r="F75" s="6"/>
      <c r="G75" s="6"/>
      <c r="H75" s="6"/>
      <c r="I75" s="6"/>
    </row>
    <row r="76" spans="1:9" s="1" customFormat="1" ht="9.75">
      <c r="A76" s="13">
        <v>6320</v>
      </c>
      <c r="B76" s="13">
        <v>2324</v>
      </c>
      <c r="C76" s="96" t="s">
        <v>257</v>
      </c>
      <c r="D76" s="15">
        <f>'Rozpočet 2024 pracovni material'!G104</f>
        <v>37000</v>
      </c>
      <c r="E76" s="6"/>
      <c r="F76" s="6"/>
      <c r="G76" s="6"/>
      <c r="H76" s="6"/>
      <c r="I76" s="6"/>
    </row>
    <row r="77" spans="1:4" ht="9.75">
      <c r="A77" s="13"/>
      <c r="B77" s="13"/>
      <c r="C77" s="13"/>
      <c r="D77" s="15"/>
    </row>
    <row r="78" spans="1:4" ht="9.75">
      <c r="A78" s="11" t="s">
        <v>8</v>
      </c>
      <c r="B78" s="4"/>
      <c r="C78" s="4"/>
      <c r="D78" s="87">
        <f>SUM(D79:D85)</f>
        <v>20100000</v>
      </c>
    </row>
    <row r="79" spans="1:4" ht="9.75">
      <c r="A79" s="11"/>
      <c r="B79" s="4"/>
      <c r="C79" s="4"/>
      <c r="D79" s="87"/>
    </row>
    <row r="80" spans="1:9" s="1" customFormat="1" ht="9.75">
      <c r="A80" s="13">
        <v>3421</v>
      </c>
      <c r="B80" s="13">
        <v>3121</v>
      </c>
      <c r="C80" s="96" t="s">
        <v>609</v>
      </c>
      <c r="D80" s="15">
        <f>'Rozpočet 2024 pracovni material'!G116</f>
        <v>3000000</v>
      </c>
      <c r="E80" s="6"/>
      <c r="F80" s="6"/>
      <c r="G80" s="6"/>
      <c r="H80" s="6"/>
      <c r="I80" s="6"/>
    </row>
    <row r="81" spans="1:9" s="1" customFormat="1" ht="9.75">
      <c r="A81" s="13">
        <v>3612</v>
      </c>
      <c r="B81" s="13">
        <v>3112</v>
      </c>
      <c r="C81" s="96" t="s">
        <v>233</v>
      </c>
      <c r="D81" s="15">
        <f>'Rozpočet 2024 pracovni material'!G118</f>
        <v>5000000</v>
      </c>
      <c r="E81" s="6"/>
      <c r="F81" s="6"/>
      <c r="G81" s="6"/>
      <c r="H81" s="6"/>
      <c r="I81" s="6"/>
    </row>
    <row r="82" spans="1:9" s="1" customFormat="1" ht="9.75">
      <c r="A82" s="13">
        <v>3633</v>
      </c>
      <c r="B82" s="13">
        <v>3113</v>
      </c>
      <c r="C82" s="96" t="s">
        <v>290</v>
      </c>
      <c r="D82" s="15">
        <f>'Rozpočet 2024 pracovni material'!G122</f>
        <v>10000000</v>
      </c>
      <c r="E82" s="6"/>
      <c r="F82" s="6"/>
      <c r="G82" s="6"/>
      <c r="H82" s="6"/>
      <c r="I82" s="6"/>
    </row>
    <row r="83" spans="1:9" s="1" customFormat="1" ht="9.75">
      <c r="A83" s="13">
        <v>3639</v>
      </c>
      <c r="B83" s="13">
        <v>3111</v>
      </c>
      <c r="C83" s="96" t="s">
        <v>214</v>
      </c>
      <c r="D83" s="15">
        <f>'Rozpočet 2024 pracovni material'!G123</f>
        <v>2000000</v>
      </c>
      <c r="E83" s="6"/>
      <c r="F83" s="6"/>
      <c r="G83" s="6"/>
      <c r="H83" s="6"/>
      <c r="I83" s="6"/>
    </row>
    <row r="84" spans="1:9" s="1" customFormat="1" ht="9.75">
      <c r="A84" s="4">
        <v>5512</v>
      </c>
      <c r="B84" s="4">
        <v>3121</v>
      </c>
      <c r="C84" s="96" t="s">
        <v>617</v>
      </c>
      <c r="D84" s="15">
        <f>'Rozpočet 2024 pracovni material'!G115</f>
        <v>100000</v>
      </c>
      <c r="E84" s="6"/>
      <c r="F84" s="6"/>
      <c r="G84" s="6"/>
      <c r="H84" s="6"/>
      <c r="I84" s="6"/>
    </row>
    <row r="85" spans="1:9" s="1" customFormat="1" ht="9.75">
      <c r="A85" s="13"/>
      <c r="B85" s="13"/>
      <c r="C85" s="13"/>
      <c r="D85" s="15"/>
      <c r="E85" s="6"/>
      <c r="F85" s="6"/>
      <c r="G85" s="6"/>
      <c r="H85" s="6"/>
      <c r="I85" s="6"/>
    </row>
    <row r="86" spans="1:9" s="1" customFormat="1" ht="9.75">
      <c r="A86" s="11" t="s">
        <v>12</v>
      </c>
      <c r="B86" s="11"/>
      <c r="C86" s="11"/>
      <c r="D86" s="87">
        <f>SUM(D88:D92)</f>
        <v>7539943.46</v>
      </c>
      <c r="E86" s="6"/>
      <c r="F86" s="6"/>
      <c r="G86" s="6"/>
      <c r="H86" s="6"/>
      <c r="I86" s="6"/>
    </row>
    <row r="87" spans="1:9" s="1" customFormat="1" ht="9.75">
      <c r="A87" s="11"/>
      <c r="B87" s="11"/>
      <c r="C87" s="11"/>
      <c r="D87" s="87"/>
      <c r="E87" s="6"/>
      <c r="F87" s="6"/>
      <c r="G87" s="6"/>
      <c r="H87" s="6"/>
      <c r="I87" s="6"/>
    </row>
    <row r="88" spans="1:9" s="1" customFormat="1" ht="9.75">
      <c r="A88" s="13"/>
      <c r="B88" s="13">
        <v>4112</v>
      </c>
      <c r="C88" s="13" t="s">
        <v>216</v>
      </c>
      <c r="D88" s="15">
        <f>'Rozpočet 2024 pracovni material'!G133</f>
        <v>4709400</v>
      </c>
      <c r="E88" s="6"/>
      <c r="F88" s="6"/>
      <c r="G88" s="6"/>
      <c r="H88" s="6"/>
      <c r="I88" s="6"/>
    </row>
    <row r="89" spans="1:9" s="1" customFormat="1" ht="9.75">
      <c r="A89" s="13"/>
      <c r="B89" s="13"/>
      <c r="C89" s="13"/>
      <c r="D89" s="15"/>
      <c r="E89" s="6"/>
      <c r="F89" s="6"/>
      <c r="G89" s="6"/>
      <c r="H89" s="6"/>
      <c r="I89" s="6"/>
    </row>
    <row r="90" spans="1:9" s="1" customFormat="1" ht="9.75">
      <c r="A90" s="13"/>
      <c r="C90" s="6" t="s">
        <v>161</v>
      </c>
      <c r="D90" s="15"/>
      <c r="E90" s="6"/>
      <c r="F90" s="6"/>
      <c r="G90" s="6"/>
      <c r="H90" s="6"/>
      <c r="I90" s="6"/>
    </row>
    <row r="91" spans="1:9" s="1" customFormat="1" ht="9.75">
      <c r="A91" s="13"/>
      <c r="B91" s="68">
        <v>4216</v>
      </c>
      <c r="C91" s="7" t="s">
        <v>587</v>
      </c>
      <c r="D91" s="15">
        <f>'Rozpočet 2024 pracovni material'!G172</f>
        <v>2830543.46</v>
      </c>
      <c r="E91" s="6"/>
      <c r="F91" s="6"/>
      <c r="G91" s="6"/>
      <c r="H91" s="6"/>
      <c r="I91" s="6"/>
    </row>
    <row r="92" ht="9.75">
      <c r="D92" s="15"/>
    </row>
    <row r="93" spans="1:4" ht="12.75">
      <c r="A93" s="61" t="s">
        <v>9</v>
      </c>
      <c r="B93" s="62"/>
      <c r="C93" s="62"/>
      <c r="D93" s="78">
        <f>D10+D29+D78+D86</f>
        <v>183951874.70000002</v>
      </c>
    </row>
    <row r="94" spans="1:4" ht="9.75">
      <c r="A94" s="6"/>
      <c r="D94" s="15"/>
    </row>
    <row r="95" spans="1:4" ht="9.75">
      <c r="A95" s="6"/>
      <c r="D95" s="15"/>
    </row>
    <row r="96" spans="1:4" ht="9.75">
      <c r="A96" s="11" t="s">
        <v>10</v>
      </c>
      <c r="B96" s="4"/>
      <c r="C96" s="4"/>
      <c r="D96" s="87">
        <f>SUM(D97:D105)</f>
        <v>-10658508</v>
      </c>
    </row>
    <row r="97" ht="9.75">
      <c r="D97" s="15"/>
    </row>
    <row r="98" spans="2:4" ht="11.25" customHeight="1">
      <c r="B98" s="13">
        <v>8115</v>
      </c>
      <c r="C98" s="13" t="s">
        <v>217</v>
      </c>
      <c r="D98" s="15">
        <f>'Rozpočet 2024 pracovni material'!G185</f>
        <v>4000000</v>
      </c>
    </row>
    <row r="99" spans="2:4" ht="11.25" customHeight="1">
      <c r="B99" s="13"/>
      <c r="C99" s="13" t="s">
        <v>377</v>
      </c>
      <c r="D99" s="15"/>
    </row>
    <row r="100" spans="2:4" ht="11.25" customHeight="1">
      <c r="B100" s="13"/>
      <c r="C100" s="13"/>
      <c r="D100" s="15"/>
    </row>
    <row r="101" spans="2:4" ht="11.25" customHeight="1">
      <c r="B101" s="13">
        <v>8124</v>
      </c>
      <c r="C101" s="13" t="s">
        <v>107</v>
      </c>
      <c r="D101" s="15"/>
    </row>
    <row r="102" spans="2:4" ht="9.75">
      <c r="B102" s="13"/>
      <c r="C102" s="128" t="s">
        <v>178</v>
      </c>
      <c r="D102" s="15">
        <f>'Rozpočet 2024 pracovni material'!G197</f>
        <v>-5000000</v>
      </c>
    </row>
    <row r="103" spans="2:4" ht="9.75">
      <c r="B103" s="13"/>
      <c r="C103" s="128" t="s">
        <v>239</v>
      </c>
      <c r="D103" s="15">
        <f>'Rozpočet 2024 pracovni material'!G198</f>
        <v>-6240000</v>
      </c>
    </row>
    <row r="104" spans="2:4" ht="9.75">
      <c r="B104" s="13"/>
      <c r="C104" s="128" t="s">
        <v>330</v>
      </c>
      <c r="D104" s="15">
        <f>'Rozpočet 2024 pracovni material'!G199</f>
        <v>-1500000</v>
      </c>
    </row>
    <row r="105" spans="2:4" ht="9.75">
      <c r="B105" s="13"/>
      <c r="C105" s="128" t="s">
        <v>475</v>
      </c>
      <c r="D105" s="15">
        <f>'Rozpočet 2024 pracovni material'!G200</f>
        <v>-1918508</v>
      </c>
    </row>
    <row r="106" spans="2:4" ht="9.75">
      <c r="B106" s="13"/>
      <c r="C106" s="96"/>
      <c r="D106" s="15"/>
    </row>
    <row r="107" spans="1:4" ht="9.75">
      <c r="A107" s="27"/>
      <c r="B107" s="28"/>
      <c r="C107" s="28"/>
      <c r="D107" s="64"/>
    </row>
    <row r="108" spans="1:4" ht="12">
      <c r="A108" s="65" t="s">
        <v>11</v>
      </c>
      <c r="B108" s="62"/>
      <c r="C108" s="62"/>
      <c r="D108" s="78">
        <f>D93+D96</f>
        <v>173293366.70000002</v>
      </c>
    </row>
    <row r="109" spans="1:4" ht="9.75">
      <c r="A109" s="27"/>
      <c r="B109" s="28"/>
      <c r="C109" s="28"/>
      <c r="D109" s="64"/>
    </row>
    <row r="110" spans="1:4" s="7" customFormat="1" ht="9.75">
      <c r="A110" s="24"/>
      <c r="D110" s="15"/>
    </row>
    <row r="111" ht="9.75">
      <c r="D111" s="15"/>
    </row>
    <row r="112" spans="1:4" ht="12.75">
      <c r="A112" s="12" t="s">
        <v>16</v>
      </c>
      <c r="B112" s="4"/>
      <c r="C112" s="4"/>
      <c r="D112" s="15"/>
    </row>
    <row r="113" spans="1:4" ht="9.75">
      <c r="A113" s="5" t="s">
        <v>78</v>
      </c>
      <c r="B113" s="5" t="s">
        <v>0</v>
      </c>
      <c r="D113" s="15"/>
    </row>
    <row r="114" spans="1:4" ht="9.75">
      <c r="A114" s="21"/>
      <c r="B114" s="5"/>
      <c r="D114" s="15"/>
    </row>
    <row r="115" spans="1:4" ht="9.75">
      <c r="A115" s="68"/>
      <c r="B115" s="68"/>
      <c r="C115" s="81" t="s">
        <v>27</v>
      </c>
      <c r="D115" s="86">
        <f>SUM(D116:D117)</f>
        <v>167000</v>
      </c>
    </row>
    <row r="116" spans="1:4" ht="9.75">
      <c r="A116" s="68">
        <v>0</v>
      </c>
      <c r="B116" s="68">
        <v>1014</v>
      </c>
      <c r="C116" s="68" t="s">
        <v>28</v>
      </c>
      <c r="D116" s="15">
        <f>'Rozpočet 2024 pracovni material'!G213</f>
        <v>150000</v>
      </c>
    </row>
    <row r="117" spans="1:4" ht="9.75">
      <c r="A117" s="68">
        <v>8009</v>
      </c>
      <c r="B117" s="68">
        <v>1032</v>
      </c>
      <c r="C117" s="68" t="s">
        <v>29</v>
      </c>
      <c r="D117" s="15">
        <f>'Rozpočet 2024 pracovni material'!G214</f>
        <v>17000</v>
      </c>
    </row>
    <row r="118" spans="1:4" ht="9.75">
      <c r="A118" s="68"/>
      <c r="B118" s="68"/>
      <c r="C118" s="68"/>
      <c r="D118" s="15"/>
    </row>
    <row r="119" spans="1:4" ht="9.75">
      <c r="A119" s="68"/>
      <c r="B119" s="68"/>
      <c r="C119" s="81" t="s">
        <v>30</v>
      </c>
      <c r="D119" s="86">
        <f>SUM(D120:D121)</f>
        <v>5300000</v>
      </c>
    </row>
    <row r="120" spans="1:4" ht="9.75">
      <c r="A120" s="68">
        <v>10</v>
      </c>
      <c r="B120" s="68">
        <v>2212</v>
      </c>
      <c r="C120" s="68" t="s">
        <v>76</v>
      </c>
      <c r="D120" s="15">
        <f>'Rozpočet 2024 pracovni material'!G217</f>
        <v>5000000</v>
      </c>
    </row>
    <row r="121" spans="1:4" ht="9.75">
      <c r="A121" s="68">
        <v>0</v>
      </c>
      <c r="B121" s="68">
        <v>2292</v>
      </c>
      <c r="C121" s="68" t="s">
        <v>109</v>
      </c>
      <c r="D121" s="15">
        <f>'Rozpočet 2024 pracovni material'!G218</f>
        <v>300000</v>
      </c>
    </row>
    <row r="122" spans="1:4" ht="9.75">
      <c r="A122" s="68"/>
      <c r="B122" s="68"/>
      <c r="C122" s="68"/>
      <c r="D122" s="15"/>
    </row>
    <row r="123" spans="1:4" ht="9.75">
      <c r="A123" s="68"/>
      <c r="B123" s="68"/>
      <c r="C123" s="81" t="s">
        <v>31</v>
      </c>
      <c r="D123" s="86">
        <f>SUM(D124:D127)</f>
        <v>667500</v>
      </c>
    </row>
    <row r="124" spans="1:4" ht="9.75">
      <c r="A124" s="68">
        <v>20</v>
      </c>
      <c r="B124" s="68">
        <v>2310</v>
      </c>
      <c r="C124" s="68" t="s">
        <v>32</v>
      </c>
      <c r="D124" s="15">
        <f>'Rozpočet 2024 pracovni material'!G221</f>
        <v>30000</v>
      </c>
    </row>
    <row r="125" spans="1:5" ht="9.75">
      <c r="A125" s="68">
        <v>0</v>
      </c>
      <c r="B125" s="68">
        <v>2310</v>
      </c>
      <c r="C125" s="68" t="s">
        <v>110</v>
      </c>
      <c r="D125" s="15">
        <f>'Rozpočet 2024 pracovni material'!G222</f>
        <v>536100</v>
      </c>
      <c r="E125" s="5"/>
    </row>
    <row r="126" spans="1:4" ht="9.75">
      <c r="A126" s="68">
        <v>0</v>
      </c>
      <c r="B126" s="68">
        <v>2310</v>
      </c>
      <c r="C126" s="68" t="s">
        <v>111</v>
      </c>
      <c r="D126" s="15">
        <f>'Rozpočet 2024 pracovni material'!G223</f>
        <v>1400</v>
      </c>
    </row>
    <row r="127" spans="1:4" ht="9.75">
      <c r="A127" s="68">
        <v>21</v>
      </c>
      <c r="B127" s="68">
        <v>2321</v>
      </c>
      <c r="C127" s="68" t="s">
        <v>112</v>
      </c>
      <c r="D127" s="15">
        <f>'Rozpočet 2024 pracovni material'!G224</f>
        <v>100000</v>
      </c>
    </row>
    <row r="128" spans="1:4" ht="9.75">
      <c r="A128" s="68"/>
      <c r="B128" s="68"/>
      <c r="C128" s="68"/>
      <c r="D128" s="15"/>
    </row>
    <row r="129" spans="1:4" ht="9.75">
      <c r="A129" s="68"/>
      <c r="B129" s="68"/>
      <c r="C129" s="81" t="s">
        <v>33</v>
      </c>
      <c r="D129" s="86">
        <f>SUM(D131:D160)</f>
        <v>15241141.64</v>
      </c>
    </row>
    <row r="130" spans="1:4" ht="9.75">
      <c r="A130" s="68" t="s">
        <v>113</v>
      </c>
      <c r="B130" s="68"/>
      <c r="C130" s="81"/>
      <c r="D130" s="87"/>
    </row>
    <row r="131" spans="1:4" ht="9.75">
      <c r="A131" s="68">
        <v>1</v>
      </c>
      <c r="B131" s="68">
        <v>3111</v>
      </c>
      <c r="C131" s="68" t="s">
        <v>53</v>
      </c>
      <c r="D131" s="15">
        <f>'Rozpočet 2024 pracovni material'!G228</f>
        <v>2049200</v>
      </c>
    </row>
    <row r="132" spans="1:4" ht="9.75">
      <c r="A132" s="68"/>
      <c r="B132" s="68"/>
      <c r="C132" s="68" t="str">
        <f>'Rozpočet 2024 pracovni material'!C229</f>
        <v>    - z toho mzdové a ostat.osobní výdaje 170 tis.</v>
      </c>
      <c r="D132" s="15"/>
    </row>
    <row r="133" spans="1:4" ht="9.75">
      <c r="A133" s="68"/>
      <c r="B133" s="68"/>
      <c r="C133" s="68" t="s">
        <v>54</v>
      </c>
      <c r="D133" s="15">
        <f>'Rozpočet 2024 pracovni material'!G230</f>
        <v>7980</v>
      </c>
    </row>
    <row r="134" spans="1:4" ht="9.75">
      <c r="A134" s="68"/>
      <c r="B134" s="68"/>
      <c r="C134" s="68" t="s">
        <v>218</v>
      </c>
      <c r="D134" s="15">
        <f>'Rozpočet 2024 pracovni material'!G231</f>
        <v>32500</v>
      </c>
    </row>
    <row r="135" spans="1:4" ht="9.75">
      <c r="A135" s="68"/>
      <c r="B135" s="68"/>
      <c r="C135" s="68"/>
      <c r="D135" s="15"/>
    </row>
    <row r="136" spans="1:4" ht="9.75">
      <c r="A136" s="68" t="s">
        <v>114</v>
      </c>
      <c r="B136" s="68"/>
      <c r="C136" s="68"/>
      <c r="D136" s="15"/>
    </row>
    <row r="137" spans="1:4" ht="9.75">
      <c r="A137" s="68">
        <v>2</v>
      </c>
      <c r="B137" s="68">
        <v>3111</v>
      </c>
      <c r="C137" s="68" t="s">
        <v>55</v>
      </c>
      <c r="D137" s="15">
        <f>'Rozpočet 2024 pracovni material'!G236</f>
        <v>1697813</v>
      </c>
    </row>
    <row r="138" spans="1:4" ht="9.75">
      <c r="A138" s="68"/>
      <c r="B138" s="68"/>
      <c r="C138" s="68" t="str">
        <f>'Rozpočet 2024 pracovni material'!C237</f>
        <v>    - z toho mzdové a ostat.osobní výdaje 60 tis.</v>
      </c>
      <c r="D138" s="15"/>
    </row>
    <row r="139" spans="1:4" ht="9.75">
      <c r="A139" s="68"/>
      <c r="B139" s="68"/>
      <c r="C139" s="68" t="s">
        <v>56</v>
      </c>
      <c r="D139" s="15">
        <f>'Rozpočet 2024 pracovni material'!G238</f>
        <v>120299</v>
      </c>
    </row>
    <row r="140" spans="1:4" ht="9.75">
      <c r="A140" s="68"/>
      <c r="B140" s="68"/>
      <c r="C140" s="68" t="s">
        <v>219</v>
      </c>
      <c r="D140" s="15">
        <f>'Rozpočet 2024 pracovni material'!G240</f>
        <v>32500</v>
      </c>
    </row>
    <row r="141" spans="1:4" ht="9.75">
      <c r="A141" s="68"/>
      <c r="B141" s="68"/>
      <c r="C141" s="13"/>
      <c r="D141" s="15"/>
    </row>
    <row r="142" spans="1:4" ht="9.75">
      <c r="A142" s="68" t="s">
        <v>48</v>
      </c>
      <c r="B142" s="68"/>
      <c r="C142" s="68"/>
      <c r="D142" s="15"/>
    </row>
    <row r="143" spans="1:4" ht="9.75">
      <c r="A143" s="68">
        <v>51</v>
      </c>
      <c r="B143" s="68">
        <v>3113</v>
      </c>
      <c r="C143" s="68" t="s">
        <v>163</v>
      </c>
      <c r="D143" s="15">
        <f>'Rozpočet 2024 pracovni material'!G245</f>
        <v>6800000</v>
      </c>
    </row>
    <row r="144" spans="1:4" ht="9.75">
      <c r="A144" s="68"/>
      <c r="B144" s="68"/>
      <c r="C144" s="68" t="str">
        <f>'Rozpočet 2024 pracovni material'!C246</f>
        <v>    - z toho mzdové a ostat.osobní výdaje 100 tis.</v>
      </c>
      <c r="D144" s="15"/>
    </row>
    <row r="145" spans="1:4" ht="9.75">
      <c r="A145" s="68"/>
      <c r="B145" s="68"/>
      <c r="C145" s="68" t="s">
        <v>164</v>
      </c>
      <c r="D145" s="15">
        <f>'Rozpočet 2024 pracovni material'!G247</f>
        <v>41983.9</v>
      </c>
    </row>
    <row r="146" spans="1:4" ht="9.75">
      <c r="A146" s="68"/>
      <c r="B146" s="68"/>
      <c r="C146" s="13"/>
      <c r="D146" s="15"/>
    </row>
    <row r="147" spans="1:4" ht="9.75">
      <c r="A147" s="68" t="s">
        <v>303</v>
      </c>
      <c r="B147" s="68"/>
      <c r="C147" s="68"/>
      <c r="D147" s="15"/>
    </row>
    <row r="148" spans="1:4" ht="9.75">
      <c r="A148" s="68">
        <v>52</v>
      </c>
      <c r="B148" s="68">
        <v>3114</v>
      </c>
      <c r="C148" s="68" t="s">
        <v>304</v>
      </c>
      <c r="D148" s="15">
        <f>'Rozpočet 2024 pracovni material'!G253</f>
        <v>1471331</v>
      </c>
    </row>
    <row r="149" spans="1:4" ht="9.75">
      <c r="A149" s="68"/>
      <c r="B149" s="68"/>
      <c r="C149" s="68" t="str">
        <f>'Rozpočet 2024 pracovni material'!C254</f>
        <v>    - z toho mzdové a ostat.osobní výdaje 0,-</v>
      </c>
      <c r="D149" s="15"/>
    </row>
    <row r="150" spans="1:4" ht="9.75">
      <c r="A150" s="68"/>
      <c r="B150" s="68"/>
      <c r="C150" s="68" t="s">
        <v>305</v>
      </c>
      <c r="D150" s="15">
        <f>'Rozpočet 2024 pracovni material'!G255</f>
        <v>28669</v>
      </c>
    </row>
    <row r="151" spans="1:4" ht="9.75">
      <c r="A151" s="68"/>
      <c r="B151" s="68"/>
      <c r="C151" s="13"/>
      <c r="D151" s="15"/>
    </row>
    <row r="152" spans="1:4" ht="9.75">
      <c r="A152" s="68" t="s">
        <v>115</v>
      </c>
      <c r="B152" s="68"/>
      <c r="C152" s="68"/>
      <c r="D152" s="15"/>
    </row>
    <row r="153" spans="1:5" ht="9.75">
      <c r="A153" s="68">
        <v>55</v>
      </c>
      <c r="B153" s="68">
        <v>3122</v>
      </c>
      <c r="C153" s="68" t="s">
        <v>57</v>
      </c>
      <c r="D153" s="15">
        <f>'Rozpočet 2024 pracovni material'!G261</f>
        <v>2541000</v>
      </c>
      <c r="E153" s="7"/>
    </row>
    <row r="154" spans="1:5" ht="9.75">
      <c r="A154" s="68"/>
      <c r="B154" s="68"/>
      <c r="C154" s="68" t="str">
        <f>'Rozpočet 2024 pracovni material'!C262</f>
        <v>    - z toho mzdové a ostat.osobní výdaje 0,-</v>
      </c>
      <c r="D154" s="15"/>
      <c r="E154" s="7"/>
    </row>
    <row r="155" spans="1:5" ht="9.75">
      <c r="A155" s="68"/>
      <c r="B155" s="68"/>
      <c r="C155" s="68" t="s">
        <v>58</v>
      </c>
      <c r="D155" s="15">
        <f>'Rozpočet 2024 pracovni material'!G263</f>
        <v>100000</v>
      </c>
      <c r="E155" s="7"/>
    </row>
    <row r="156" spans="1:5" ht="9.75">
      <c r="A156" s="68"/>
      <c r="B156" s="68"/>
      <c r="C156" s="68"/>
      <c r="D156" s="15"/>
      <c r="E156" s="7"/>
    </row>
    <row r="157" spans="1:5" ht="9.75">
      <c r="A157" s="68" t="s">
        <v>116</v>
      </c>
      <c r="B157" s="68"/>
      <c r="C157" s="68"/>
      <c r="D157" s="15"/>
      <c r="E157" s="7"/>
    </row>
    <row r="158" spans="1:5" ht="9.75">
      <c r="A158" s="68">
        <v>54</v>
      </c>
      <c r="B158" s="68">
        <v>3231</v>
      </c>
      <c r="C158" s="68" t="s">
        <v>154</v>
      </c>
      <c r="D158" s="15">
        <f>'Rozpočet 2024 pracovni material'!G266</f>
        <v>300000</v>
      </c>
      <c r="E158" s="7"/>
    </row>
    <row r="159" spans="1:5" ht="9.75">
      <c r="A159" s="68"/>
      <c r="B159" s="68"/>
      <c r="C159" s="68" t="str">
        <f>'Rozpočet 2024 pracovni material'!C267</f>
        <v>    - z toho mzdové a ostat.osobní výdaje 40 tis.</v>
      </c>
      <c r="D159" s="15"/>
      <c r="E159" s="7"/>
    </row>
    <row r="160" spans="1:5" ht="9.75">
      <c r="A160" s="68"/>
      <c r="B160" s="68"/>
      <c r="C160" s="68" t="s">
        <v>59</v>
      </c>
      <c r="D160" s="15">
        <f>'Rozpočet 2024 pracovni material'!G268</f>
        <v>17865.74</v>
      </c>
      <c r="E160" s="7"/>
    </row>
    <row r="161" spans="1:5" ht="9.75">
      <c r="A161" s="68"/>
      <c r="B161" s="68"/>
      <c r="C161" s="68"/>
      <c r="D161" s="15"/>
      <c r="E161" s="7"/>
    </row>
    <row r="162" spans="1:4" ht="9.75">
      <c r="A162" s="68"/>
      <c r="B162" s="68"/>
      <c r="C162" s="81" t="s">
        <v>34</v>
      </c>
      <c r="D162" s="86">
        <f>SUM(D163:D181)</f>
        <v>10686500</v>
      </c>
    </row>
    <row r="163" spans="1:4" ht="9.75">
      <c r="A163" s="68">
        <v>163</v>
      </c>
      <c r="B163" s="68">
        <v>3314</v>
      </c>
      <c r="C163" s="68" t="s">
        <v>49</v>
      </c>
      <c r="D163" s="15">
        <f>'Rozpočet 2024 pracovni material'!G272</f>
        <v>1797500</v>
      </c>
    </row>
    <row r="164" spans="1:4" ht="9.75">
      <c r="A164" s="68"/>
      <c r="B164" s="68"/>
      <c r="C164" s="68" t="str">
        <f>'Rozpočet 2024 pracovni material'!C273</f>
        <v>          - z toho mzdové a ostat.osobní výdaje 900 tis.</v>
      </c>
      <c r="D164" s="15"/>
    </row>
    <row r="165" spans="1:4" ht="9.75">
      <c r="A165" s="68">
        <v>164</v>
      </c>
      <c r="B165" s="68">
        <v>3315</v>
      </c>
      <c r="C165" s="68" t="s">
        <v>50</v>
      </c>
      <c r="D165" s="15">
        <f>'Rozpočet 2024 pracovni material'!G274</f>
        <v>1175000</v>
      </c>
    </row>
    <row r="166" spans="1:4" ht="9.75">
      <c r="A166" s="68"/>
      <c r="B166" s="68"/>
      <c r="C166" s="68" t="str">
        <f>'Rozpočet 2024 pracovni material'!C275</f>
        <v>          - z toho mzdové a ostat.osobní výdaje 595 tis.</v>
      </c>
      <c r="D166" s="15"/>
    </row>
    <row r="167" spans="1:4" ht="9.75">
      <c r="A167" s="68"/>
      <c r="B167" s="68"/>
      <c r="C167" s="68"/>
      <c r="D167" s="15"/>
    </row>
    <row r="168" spans="1:4" ht="9.75">
      <c r="A168" s="68" t="s">
        <v>117</v>
      </c>
      <c r="B168" s="68"/>
      <c r="C168" s="68"/>
      <c r="D168" s="15"/>
    </row>
    <row r="169" spans="1:4" ht="9.75">
      <c r="A169" s="68">
        <v>166</v>
      </c>
      <c r="B169" s="68">
        <v>3319</v>
      </c>
      <c r="C169" s="68" t="s">
        <v>60</v>
      </c>
      <c r="D169" s="15">
        <f>'Rozpočet 2024 pracovni material'!G278</f>
        <v>3725000</v>
      </c>
    </row>
    <row r="170" spans="1:4" ht="9.75">
      <c r="A170" s="68"/>
      <c r="B170" s="68"/>
      <c r="C170" s="68" t="str">
        <f>'Rozpočet 2024 pracovni material'!C279</f>
        <v>    - z toho mzdové a ostat.osobní výdaje 2 020 tis.</v>
      </c>
      <c r="D170" s="15"/>
    </row>
    <row r="171" spans="1:4" ht="9.75">
      <c r="A171" s="68"/>
      <c r="B171" s="68"/>
      <c r="C171" s="68" t="s">
        <v>61</v>
      </c>
      <c r="D171" s="15">
        <f>'Rozpočet 2024 pracovni material'!G280</f>
        <v>1100000</v>
      </c>
    </row>
    <row r="172" spans="1:4" ht="9.75">
      <c r="A172" s="68"/>
      <c r="B172" s="68"/>
      <c r="C172" s="68" t="s">
        <v>595</v>
      </c>
      <c r="D172" s="15">
        <f>'Rozpočet 2024 pracovni material'!G281</f>
        <v>130000</v>
      </c>
    </row>
    <row r="173" spans="1:4" ht="9.75">
      <c r="A173" s="68"/>
      <c r="B173" s="68"/>
      <c r="C173" s="68" t="str">
        <f>'Rozpočet 2024 pracovni material'!C282</f>
        <v>IC a KK - příspěvek pro NS Bítešan (z toho mzd.a OOV 70 tis.)</v>
      </c>
      <c r="D173" s="15">
        <f>'Rozpočet 2024 pracovni material'!G282</f>
        <v>300000</v>
      </c>
    </row>
    <row r="174" spans="1:4" ht="9.75">
      <c r="A174" s="68">
        <v>169</v>
      </c>
      <c r="B174" s="68">
        <v>3319</v>
      </c>
      <c r="C174" s="68" t="s">
        <v>51</v>
      </c>
      <c r="D174" s="15">
        <f>'Rozpočet 2024 pracovni material'!G285</f>
        <v>1450000</v>
      </c>
    </row>
    <row r="175" spans="1:4" ht="9.75">
      <c r="A175" s="68"/>
      <c r="B175" s="68"/>
      <c r="C175" s="68" t="str">
        <f>'Rozpočet 2024 pracovni material'!C286</f>
        <v>    - z toho mzdové a ostat.osobní výdaje  750 tis.</v>
      </c>
      <c r="D175" s="15"/>
    </row>
    <row r="176" spans="1:4" ht="9.75">
      <c r="A176" s="68"/>
      <c r="B176" s="68"/>
      <c r="C176" s="68" t="s">
        <v>52</v>
      </c>
      <c r="D176" s="15">
        <f>'Rozpočet 2024 pracovni material'!G287</f>
        <v>49000</v>
      </c>
    </row>
    <row r="177" spans="1:4" ht="9.75">
      <c r="A177" s="68"/>
      <c r="B177" s="68"/>
      <c r="C177" s="68"/>
      <c r="D177" s="15"/>
    </row>
    <row r="178" spans="1:4" ht="9.75">
      <c r="A178" s="68">
        <v>167</v>
      </c>
      <c r="B178" s="68">
        <v>3319</v>
      </c>
      <c r="C178" s="68" t="s">
        <v>294</v>
      </c>
      <c r="D178" s="15">
        <f>'Rozpočet 2024 pracovni material'!G291</f>
        <v>110000</v>
      </c>
    </row>
    <row r="179" spans="1:4" ht="9.75">
      <c r="A179" s="68">
        <v>165</v>
      </c>
      <c r="B179" s="68">
        <v>3349</v>
      </c>
      <c r="C179" s="68" t="s">
        <v>62</v>
      </c>
      <c r="D179" s="15">
        <f>'Rozpočet 2024 pracovni material'!G292</f>
        <v>150000</v>
      </c>
    </row>
    <row r="180" spans="1:4" ht="9.75">
      <c r="A180" s="68">
        <v>162</v>
      </c>
      <c r="B180" s="68">
        <v>3399</v>
      </c>
      <c r="C180" s="68" t="s">
        <v>265</v>
      </c>
      <c r="D180" s="15">
        <f>'Rozpočet 2024 pracovni material'!G293</f>
        <v>400000</v>
      </c>
    </row>
    <row r="181" spans="1:4" ht="9.75">
      <c r="A181" s="68">
        <v>0</v>
      </c>
      <c r="B181" s="68">
        <v>3399</v>
      </c>
      <c r="C181" s="68" t="s">
        <v>118</v>
      </c>
      <c r="D181" s="15">
        <f>'Rozpočet 2024 pracovni material'!G294</f>
        <v>300000</v>
      </c>
    </row>
    <row r="182" spans="1:4" ht="9.75">
      <c r="A182" s="68"/>
      <c r="B182" s="68"/>
      <c r="C182" s="68"/>
      <c r="D182" s="15"/>
    </row>
    <row r="183" spans="1:4" ht="9.75">
      <c r="A183" s="68"/>
      <c r="B183" s="68"/>
      <c r="C183" s="81" t="s">
        <v>35</v>
      </c>
      <c r="D183" s="87">
        <f>D184+D186+D187+D188+D190</f>
        <v>8326000</v>
      </c>
    </row>
    <row r="184" spans="1:4" ht="9.75">
      <c r="A184" s="68">
        <v>0</v>
      </c>
      <c r="B184" s="68">
        <v>3419</v>
      </c>
      <c r="C184" s="68" t="s">
        <v>296</v>
      </c>
      <c r="D184" s="15">
        <f>'Rozpočet 2024 pracovni material'!G297</f>
        <v>6000000</v>
      </c>
    </row>
    <row r="185" spans="1:5" ht="9.75">
      <c r="A185" s="68"/>
      <c r="B185" s="68"/>
      <c r="C185" s="68"/>
      <c r="D185" s="15"/>
      <c r="E185" s="1"/>
    </row>
    <row r="186" spans="1:5" ht="9.75">
      <c r="A186" s="68">
        <v>0</v>
      </c>
      <c r="B186" s="68">
        <v>3421</v>
      </c>
      <c r="C186" s="68" t="s">
        <v>120</v>
      </c>
      <c r="D186" s="15">
        <f>'Rozpočet 2024 pracovni material'!G309</f>
        <v>500000</v>
      </c>
      <c r="E186" s="1"/>
    </row>
    <row r="187" spans="1:5" ht="9.75">
      <c r="A187" s="68">
        <v>33</v>
      </c>
      <c r="B187" s="68">
        <v>3419</v>
      </c>
      <c r="C187" s="68" t="s">
        <v>270</v>
      </c>
      <c r="D187" s="15">
        <f>'Rozpočet 2024 pracovni material'!G310</f>
        <v>726000</v>
      </c>
      <c r="E187" s="1"/>
    </row>
    <row r="188" spans="1:5" ht="9.75">
      <c r="A188" s="68">
        <v>34</v>
      </c>
      <c r="B188" s="68">
        <v>3419</v>
      </c>
      <c r="C188" s="68" t="s">
        <v>269</v>
      </c>
      <c r="D188" s="15">
        <f>'Rozpočet 2024 pracovni material'!G311</f>
        <v>600000</v>
      </c>
      <c r="E188" s="1"/>
    </row>
    <row r="189" spans="1:5" ht="9.75">
      <c r="A189" s="68"/>
      <c r="B189" s="68"/>
      <c r="C189" s="68"/>
      <c r="D189" s="15"/>
      <c r="E189" s="1"/>
    </row>
    <row r="190" spans="1:5" ht="9.75">
      <c r="A190" s="68"/>
      <c r="B190" s="68">
        <v>3429</v>
      </c>
      <c r="C190" s="81" t="s">
        <v>297</v>
      </c>
      <c r="D190" s="15">
        <f>'Rozpočet 2024 pracovni material'!G313</f>
        <v>500000</v>
      </c>
      <c r="E190" s="1"/>
    </row>
    <row r="191" spans="1:5" ht="9.75">
      <c r="A191" s="68"/>
      <c r="B191" s="68"/>
      <c r="C191" s="68"/>
      <c r="D191" s="15"/>
      <c r="E191" s="1"/>
    </row>
    <row r="192" spans="1:5" ht="9.75">
      <c r="A192" s="68"/>
      <c r="B192" s="68"/>
      <c r="C192" s="81" t="s">
        <v>36</v>
      </c>
      <c r="D192" s="86">
        <f>SUM(D194:D196)</f>
        <v>2214860</v>
      </c>
      <c r="E192" s="1"/>
    </row>
    <row r="193" spans="1:4" ht="9.75">
      <c r="A193" s="68" t="s">
        <v>121</v>
      </c>
      <c r="B193" s="68"/>
      <c r="C193" s="81"/>
      <c r="D193" s="87"/>
    </row>
    <row r="194" spans="1:4" ht="9.75">
      <c r="A194" s="68">
        <v>0</v>
      </c>
      <c r="B194" s="68">
        <v>3511</v>
      </c>
      <c r="C194" s="68" t="s">
        <v>122</v>
      </c>
      <c r="D194" s="15">
        <f>'Rozpočet 2024 pracovni material'!G332</f>
        <v>2090000</v>
      </c>
    </row>
    <row r="195" spans="1:4" ht="9.75">
      <c r="A195" s="68"/>
      <c r="B195" s="68"/>
      <c r="C195" s="68" t="str">
        <f>'Rozpočet 2024 pracovni material'!C333</f>
        <v>      - mzdové a ostat.osobní výdaje 1 420 tis.</v>
      </c>
      <c r="D195" s="15"/>
    </row>
    <row r="196" spans="1:4" ht="9.75">
      <c r="A196" s="68"/>
      <c r="B196" s="68"/>
      <c r="C196" s="68" t="s">
        <v>123</v>
      </c>
      <c r="D196" s="15">
        <f>'Rozpočet 2024 pracovni material'!G334</f>
        <v>124860</v>
      </c>
    </row>
    <row r="197" spans="1:4" ht="9.75">
      <c r="A197" s="68"/>
      <c r="B197" s="68"/>
      <c r="C197" s="68"/>
      <c r="D197" s="15"/>
    </row>
    <row r="198" spans="1:4" ht="9.75">
      <c r="A198" s="68"/>
      <c r="B198" s="68"/>
      <c r="C198" s="81" t="s">
        <v>37</v>
      </c>
      <c r="D198" s="86">
        <f>SUM(D199:D220)</f>
        <v>28377776</v>
      </c>
    </row>
    <row r="199" spans="1:4" ht="9.75">
      <c r="A199" s="68"/>
      <c r="B199" s="68"/>
      <c r="C199" s="68" t="s">
        <v>124</v>
      </c>
      <c r="D199" s="15"/>
    </row>
    <row r="200" spans="1:4" ht="9.75">
      <c r="A200" s="68">
        <v>808</v>
      </c>
      <c r="B200" s="68">
        <v>3612</v>
      </c>
      <c r="C200" s="68" t="s">
        <v>63</v>
      </c>
      <c r="D200" s="15">
        <f>'Rozpočet 2024 pracovni material'!G338</f>
        <v>4600000</v>
      </c>
    </row>
    <row r="201" spans="1:4" ht="9.75">
      <c r="A201" s="68"/>
      <c r="B201" s="68"/>
      <c r="C201" s="68" t="s">
        <v>277</v>
      </c>
      <c r="D201" s="15">
        <f>'Rozpočet 2024 pracovni material'!G339</f>
        <v>1000000</v>
      </c>
    </row>
    <row r="202" spans="1:4" ht="9.75">
      <c r="A202" s="68">
        <v>8808</v>
      </c>
      <c r="B202" s="68">
        <v>3612</v>
      </c>
      <c r="C202" s="68" t="s">
        <v>64</v>
      </c>
      <c r="D202" s="15">
        <f>'Rozpočet 2024 pracovni material'!G340</f>
        <v>3000000</v>
      </c>
    </row>
    <row r="203" spans="1:4" ht="9.75">
      <c r="A203" s="68"/>
      <c r="B203" s="68"/>
      <c r="C203" s="68" t="s">
        <v>607</v>
      </c>
      <c r="D203" s="15">
        <f>'Rozpočet 2024 pracovni material'!G341</f>
        <v>5000000</v>
      </c>
    </row>
    <row r="204" spans="1:4" ht="9.75">
      <c r="A204" s="68"/>
      <c r="B204" s="68"/>
      <c r="C204" s="68"/>
      <c r="D204" s="15"/>
    </row>
    <row r="205" spans="1:4" ht="9.75">
      <c r="A205" s="68"/>
      <c r="B205" s="68"/>
      <c r="C205" s="68" t="s">
        <v>125</v>
      </c>
      <c r="D205" s="15"/>
    </row>
    <row r="206" spans="1:4" ht="9.75">
      <c r="A206" s="68">
        <v>809</v>
      </c>
      <c r="B206" s="68">
        <v>3613</v>
      </c>
      <c r="C206" s="68" t="s">
        <v>63</v>
      </c>
      <c r="D206" s="15">
        <f>'Rozpočet 2024 pracovni material'!G344</f>
        <v>1400000</v>
      </c>
    </row>
    <row r="207" spans="1:4" ht="9.75">
      <c r="A207" s="68">
        <v>8809</v>
      </c>
      <c r="B207" s="68">
        <v>3613</v>
      </c>
      <c r="C207" s="68" t="s">
        <v>64</v>
      </c>
      <c r="D207" s="15">
        <f>'Rozpočet 2024 pracovni material'!G345</f>
        <v>2000000</v>
      </c>
    </row>
    <row r="208" spans="1:4" ht="9.75">
      <c r="A208" s="68"/>
      <c r="B208" s="68"/>
      <c r="C208" s="68"/>
      <c r="D208" s="15"/>
    </row>
    <row r="209" spans="1:4" ht="9.75">
      <c r="A209" s="68">
        <v>194</v>
      </c>
      <c r="B209" s="68">
        <v>3631</v>
      </c>
      <c r="C209" s="68" t="s">
        <v>65</v>
      </c>
      <c r="D209" s="15">
        <f>'Rozpočet 2024 pracovni material'!G347</f>
        <v>2160000</v>
      </c>
    </row>
    <row r="210" spans="1:4" ht="9.75">
      <c r="A210" s="68">
        <v>195</v>
      </c>
      <c r="B210" s="68">
        <v>3632</v>
      </c>
      <c r="C210" s="68" t="s">
        <v>126</v>
      </c>
      <c r="D210" s="15">
        <f>'Rozpočet 2024 pracovni material'!G348</f>
        <v>300000</v>
      </c>
    </row>
    <row r="211" spans="1:4" ht="9.75">
      <c r="A211" s="68"/>
      <c r="B211" s="68"/>
      <c r="C211" s="68" t="s">
        <v>281</v>
      </c>
      <c r="D211" s="15">
        <f>'Rozpočet 2024 pracovni material'!G349</f>
        <v>500000</v>
      </c>
    </row>
    <row r="212" spans="1:4" ht="12" customHeight="1">
      <c r="A212" s="68">
        <v>0</v>
      </c>
      <c r="B212" s="68">
        <v>3635</v>
      </c>
      <c r="C212" s="68" t="s">
        <v>38</v>
      </c>
      <c r="D212" s="15">
        <f>'Rozpočet 2024 pracovni material'!G350</f>
        <v>500000</v>
      </c>
    </row>
    <row r="213" spans="1:4" ht="9.75">
      <c r="A213" s="68"/>
      <c r="B213" s="68"/>
      <c r="C213" s="68"/>
      <c r="D213" s="87"/>
    </row>
    <row r="214" spans="1:4" ht="9.75">
      <c r="A214" s="68"/>
      <c r="B214" s="68"/>
      <c r="C214" s="68" t="s">
        <v>66</v>
      </c>
      <c r="D214" s="87"/>
    </row>
    <row r="215" spans="1:4" ht="9.75">
      <c r="A215" s="68">
        <v>0</v>
      </c>
      <c r="B215" s="68">
        <v>3639</v>
      </c>
      <c r="C215" s="68" t="s">
        <v>67</v>
      </c>
      <c r="D215" s="15">
        <f>'Rozpočet 2024 pracovni material'!G353</f>
        <v>500000</v>
      </c>
    </row>
    <row r="216" spans="1:4" ht="9.75">
      <c r="A216" s="68"/>
      <c r="B216" s="68"/>
      <c r="C216" s="68" t="s">
        <v>127</v>
      </c>
      <c r="D216" s="15">
        <f>'Rozpočet 2024 pracovni material'!G354</f>
        <v>7000000</v>
      </c>
    </row>
    <row r="217" spans="1:4" ht="9.75">
      <c r="A217" s="68">
        <v>35</v>
      </c>
      <c r="B217" s="68">
        <v>3639</v>
      </c>
      <c r="C217" s="68" t="s">
        <v>69</v>
      </c>
      <c r="D217" s="15">
        <f>'Rozpočet 2024 pracovni material'!G355</f>
        <v>85776</v>
      </c>
    </row>
    <row r="218" spans="1:4" ht="9.75">
      <c r="A218" s="68"/>
      <c r="B218" s="68"/>
      <c r="C218" s="68" t="s">
        <v>156</v>
      </c>
      <c r="D218" s="15">
        <f>'Rozpočet 2024 pracovni material'!G356</f>
        <v>42000</v>
      </c>
    </row>
    <row r="219" spans="1:4" ht="9.75">
      <c r="A219" s="68">
        <v>36</v>
      </c>
      <c r="B219" s="68">
        <v>3639</v>
      </c>
      <c r="C219" s="68" t="s">
        <v>68</v>
      </c>
      <c r="D219" s="15">
        <f>'Rozpočet 2024 pracovni material'!G357</f>
        <v>250000</v>
      </c>
    </row>
    <row r="220" spans="1:4" ht="9.75">
      <c r="A220" s="68">
        <v>37</v>
      </c>
      <c r="B220" s="68">
        <v>3639</v>
      </c>
      <c r="C220" s="68" t="s">
        <v>70</v>
      </c>
      <c r="D220" s="15">
        <f>'Rozpočet 2024 pracovni material'!G358</f>
        <v>40000</v>
      </c>
    </row>
    <row r="221" spans="1:4" ht="9.75">
      <c r="A221" s="68"/>
      <c r="B221" s="68"/>
      <c r="C221" s="68"/>
      <c r="D221" s="15"/>
    </row>
    <row r="222" spans="1:4" ht="9.75">
      <c r="A222" s="68"/>
      <c r="B222" s="68"/>
      <c r="C222" s="81" t="s">
        <v>14</v>
      </c>
      <c r="D222" s="86">
        <f>SUM(D223:D230)</f>
        <v>17470000</v>
      </c>
    </row>
    <row r="223" spans="1:4" ht="9.75">
      <c r="A223" s="68">
        <v>193</v>
      </c>
      <c r="B223" s="68">
        <v>3721</v>
      </c>
      <c r="C223" s="68" t="s">
        <v>71</v>
      </c>
      <c r="D223" s="15">
        <f>'Rozpočet 2024 pracovni material'!G361</f>
        <v>650000</v>
      </c>
    </row>
    <row r="224" spans="1:4" ht="9.75">
      <c r="A224" s="68">
        <v>192</v>
      </c>
      <c r="B224" s="68">
        <v>3722</v>
      </c>
      <c r="C224" s="68" t="s">
        <v>72</v>
      </c>
      <c r="D224" s="15">
        <f>'Rozpočet 2024 pracovni material'!G362</f>
        <v>9400000</v>
      </c>
    </row>
    <row r="225" spans="1:4" ht="9.75">
      <c r="A225" s="68">
        <v>192</v>
      </c>
      <c r="B225" s="68">
        <v>3722</v>
      </c>
      <c r="C225" s="68" t="s">
        <v>128</v>
      </c>
      <c r="D225" s="15">
        <f>'Rozpočet 2024 pracovni material'!G363</f>
        <v>750000</v>
      </c>
    </row>
    <row r="226" spans="1:4" ht="9.75">
      <c r="A226" s="68">
        <v>192</v>
      </c>
      <c r="B226" s="68">
        <v>3722</v>
      </c>
      <c r="C226" s="68" t="s">
        <v>129</v>
      </c>
      <c r="D226" s="15">
        <f>'Rozpočet 2024 pracovni material'!G364</f>
        <v>20000</v>
      </c>
    </row>
    <row r="227" spans="1:4" ht="9.75">
      <c r="A227" s="68">
        <v>196</v>
      </c>
      <c r="B227" s="68">
        <v>3722</v>
      </c>
      <c r="C227" s="68" t="s">
        <v>130</v>
      </c>
      <c r="D227" s="15">
        <f>'Rozpočet 2024 pracovni material'!G365</f>
        <v>1650000</v>
      </c>
    </row>
    <row r="228" spans="1:4" ht="9.75">
      <c r="A228" s="68">
        <v>191</v>
      </c>
      <c r="B228" s="68">
        <v>3745</v>
      </c>
      <c r="C228" s="68" t="s">
        <v>180</v>
      </c>
      <c r="D228" s="15">
        <f>'Rozpočet 2024 pracovni material'!G367</f>
        <v>2000000</v>
      </c>
    </row>
    <row r="229" spans="1:4" ht="9.75">
      <c r="A229" s="68">
        <v>181</v>
      </c>
      <c r="B229" s="68">
        <v>3745</v>
      </c>
      <c r="C229" s="68" t="s">
        <v>179</v>
      </c>
      <c r="D229" s="15">
        <f>'Rozpočet 2024 pracovni material'!G368</f>
        <v>3000000</v>
      </c>
    </row>
    <row r="230" spans="1:4" ht="9.75">
      <c r="A230" s="68"/>
      <c r="B230" s="68"/>
      <c r="C230" s="68"/>
      <c r="D230" s="15"/>
    </row>
    <row r="231" spans="1:4" ht="9.75">
      <c r="A231" s="68"/>
      <c r="B231" s="68"/>
      <c r="C231" s="81" t="s">
        <v>39</v>
      </c>
      <c r="D231" s="15"/>
    </row>
    <row r="232" spans="1:4" ht="9.75">
      <c r="A232" s="68"/>
      <c r="B232" s="68"/>
      <c r="C232" s="81" t="s">
        <v>40</v>
      </c>
      <c r="D232" s="86">
        <f>SUM(D233:D246)</f>
        <v>2276100</v>
      </c>
    </row>
    <row r="233" spans="1:4" ht="9.75">
      <c r="A233" s="4"/>
      <c r="B233" s="4">
        <v>4329</v>
      </c>
      <c r="C233" s="122" t="s">
        <v>564</v>
      </c>
      <c r="D233" s="90">
        <f>'Rozpočet 2024 pracovni material'!G372</f>
        <v>80000</v>
      </c>
    </row>
    <row r="234" spans="1:4" ht="9.75">
      <c r="A234" s="4"/>
      <c r="B234" s="4"/>
      <c r="C234" s="123"/>
      <c r="D234" s="90"/>
    </row>
    <row r="235" spans="1:4" ht="9.75">
      <c r="A235" s="4"/>
      <c r="B235" s="4">
        <v>4349</v>
      </c>
      <c r="C235" s="123" t="s">
        <v>298</v>
      </c>
      <c r="D235" s="90">
        <f>'Rozpočet 2024 pracovni material'!G374</f>
        <v>100000</v>
      </c>
    </row>
    <row r="236" spans="1:4" ht="9.75">
      <c r="A236" s="4"/>
      <c r="B236" s="4"/>
      <c r="C236" s="123"/>
      <c r="D236" s="90"/>
    </row>
    <row r="237" spans="1:4" ht="9.75">
      <c r="A237" s="4"/>
      <c r="B237" s="4">
        <v>4359</v>
      </c>
      <c r="C237" s="123" t="s">
        <v>615</v>
      </c>
      <c r="D237" s="90">
        <f>'Rozpočet 2024 pracovni material'!G376</f>
        <v>536100</v>
      </c>
    </row>
    <row r="238" spans="1:4" ht="9.75">
      <c r="A238" s="68"/>
      <c r="B238" s="68"/>
      <c r="C238" s="81"/>
      <c r="D238" s="86"/>
    </row>
    <row r="239" spans="1:4" ht="9.75">
      <c r="A239" s="68" t="s">
        <v>121</v>
      </c>
      <c r="B239" s="68"/>
      <c r="C239" s="81"/>
      <c r="D239" s="15"/>
    </row>
    <row r="240" spans="1:4" ht="9.75">
      <c r="A240" s="68">
        <v>281</v>
      </c>
      <c r="B240" s="68">
        <v>4351</v>
      </c>
      <c r="C240" s="68" t="s">
        <v>73</v>
      </c>
      <c r="D240" s="15">
        <f>'Rozpočet 2024 pracovni material'!G379</f>
        <v>1080000</v>
      </c>
    </row>
    <row r="241" spans="1:4" ht="9.75">
      <c r="A241" s="68"/>
      <c r="B241" s="68"/>
      <c r="C241" s="68" t="str">
        <f>'Rozpočet 2024 pracovni material'!C380</f>
        <v>      - mzdové a ostat.osobní výdaje 490 tis.</v>
      </c>
      <c r="D241" s="15"/>
    </row>
    <row r="242" spans="1:4" ht="9.75">
      <c r="A242" s="68"/>
      <c r="B242" s="68"/>
      <c r="C242" s="68"/>
      <c r="D242" s="15"/>
    </row>
    <row r="243" spans="1:4" ht="9.75">
      <c r="A243" s="68">
        <v>282</v>
      </c>
      <c r="B243" s="68">
        <v>4350</v>
      </c>
      <c r="C243" s="68" t="s">
        <v>74</v>
      </c>
      <c r="D243" s="15">
        <f>'Rozpočet 2024 pracovni material'!G384</f>
        <v>480000</v>
      </c>
    </row>
    <row r="244" spans="1:4" ht="9.75">
      <c r="A244" s="68"/>
      <c r="B244" s="68"/>
      <c r="C244" s="68" t="str">
        <f>'Rozpočet 2024 pracovni material'!C385</f>
        <v>      - mzdové a ostat.osobní výdaje 0,-</v>
      </c>
      <c r="D244" s="15"/>
    </row>
    <row r="245" spans="1:4" ht="9.75">
      <c r="A245" s="68"/>
      <c r="B245" s="68"/>
      <c r="C245" s="68" t="s">
        <v>231</v>
      </c>
      <c r="D245" s="15">
        <f>'Rozpočet 2024 pracovni material'!G386</f>
        <v>0</v>
      </c>
    </row>
    <row r="246" spans="1:4" ht="9.75">
      <c r="A246" s="68"/>
      <c r="B246" s="68"/>
      <c r="C246" s="68"/>
      <c r="D246" s="15"/>
    </row>
    <row r="247" spans="1:4" ht="9.75">
      <c r="A247" s="68"/>
      <c r="B247" s="68"/>
      <c r="C247" s="81" t="s">
        <v>228</v>
      </c>
      <c r="D247" s="15"/>
    </row>
    <row r="248" spans="1:4" ht="9.75">
      <c r="A248" s="68"/>
      <c r="B248" s="68">
        <v>5213</v>
      </c>
      <c r="C248" s="68" t="s">
        <v>263</v>
      </c>
      <c r="D248" s="87">
        <f>'Rozpočet 2024 pracovni material'!G392</f>
        <v>300000</v>
      </c>
    </row>
    <row r="249" spans="1:4" ht="9.75">
      <c r="A249" s="68"/>
      <c r="B249" s="68"/>
      <c r="C249" s="68"/>
      <c r="D249" s="15"/>
    </row>
    <row r="250" spans="1:4" ht="9.75">
      <c r="A250" s="68"/>
      <c r="B250" s="68"/>
      <c r="C250" s="81" t="s">
        <v>103</v>
      </c>
      <c r="D250" s="87">
        <f>SUM(D251:D255)</f>
        <v>3568000</v>
      </c>
    </row>
    <row r="251" spans="1:4" ht="9.75">
      <c r="A251" s="68">
        <v>179</v>
      </c>
      <c r="B251" s="68">
        <v>5311</v>
      </c>
      <c r="C251" s="68" t="s">
        <v>104</v>
      </c>
      <c r="D251" s="15">
        <f>'Rozpočet 2024 pracovni material'!G395</f>
        <v>2818000</v>
      </c>
    </row>
    <row r="252" spans="1:4" ht="9.75">
      <c r="A252" s="68"/>
      <c r="B252" s="68"/>
      <c r="C252" s="68" t="str">
        <f>'Rozpočet 2024 pracovni material'!C396</f>
        <v>               - z toho mzdové a ostat.osobní výdaje 1 820 tis.</v>
      </c>
      <c r="D252" s="15"/>
    </row>
    <row r="253" spans="1:4" ht="9.75">
      <c r="A253" s="68"/>
      <c r="B253" s="68"/>
      <c r="C253" s="68" t="s">
        <v>608</v>
      </c>
      <c r="D253" s="15">
        <f>'Rozpočet 2024 pracovni material'!G397</f>
        <v>450000</v>
      </c>
    </row>
    <row r="254" spans="1:4" ht="9.75">
      <c r="A254" s="4">
        <v>1007</v>
      </c>
      <c r="B254" s="4">
        <v>5399</v>
      </c>
      <c r="C254" s="68" t="s">
        <v>246</v>
      </c>
      <c r="D254" s="90">
        <f>'Rozpočet 2024 pracovni material'!G398</f>
        <v>300000</v>
      </c>
    </row>
    <row r="255" spans="1:4" ht="9.75">
      <c r="A255" s="68"/>
      <c r="B255" s="68"/>
      <c r="C255" s="68"/>
      <c r="D255" s="15"/>
    </row>
    <row r="256" spans="1:5" ht="9.75">
      <c r="A256" s="68"/>
      <c r="B256" s="68"/>
      <c r="C256" s="81" t="s">
        <v>41</v>
      </c>
      <c r="D256" s="87">
        <f>SUM(D257)</f>
        <v>1000000</v>
      </c>
      <c r="E256" s="7"/>
    </row>
    <row r="257" spans="1:5" ht="9.75">
      <c r="A257" s="68">
        <v>171</v>
      </c>
      <c r="B257" s="68">
        <v>5512</v>
      </c>
      <c r="C257" s="68" t="s">
        <v>133</v>
      </c>
      <c r="D257" s="15">
        <f>'Rozpočet 2024 pracovni material'!G401</f>
        <v>1000000</v>
      </c>
      <c r="E257" s="7"/>
    </row>
    <row r="258" spans="1:4" ht="9.75">
      <c r="A258" s="68"/>
      <c r="B258" s="68"/>
      <c r="C258" s="68"/>
      <c r="D258" s="15"/>
    </row>
    <row r="259" spans="1:4" ht="9.75">
      <c r="A259" s="68"/>
      <c r="B259" s="68"/>
      <c r="C259" s="81" t="s">
        <v>42</v>
      </c>
      <c r="D259" s="86">
        <f>SUM(D260:D269)</f>
        <v>30953000</v>
      </c>
    </row>
    <row r="260" spans="1:4" ht="9.75">
      <c r="A260" s="68"/>
      <c r="B260" s="68">
        <v>6118</v>
      </c>
      <c r="C260" s="68" t="s">
        <v>338</v>
      </c>
      <c r="D260" s="90">
        <f>'Rozpočet 2024 pracovni material'!G405</f>
        <v>0</v>
      </c>
    </row>
    <row r="261" spans="1:4" ht="9.75">
      <c r="A261" s="68">
        <v>175</v>
      </c>
      <c r="B261" s="68">
        <v>6112</v>
      </c>
      <c r="C261" s="68" t="s">
        <v>43</v>
      </c>
      <c r="D261" s="15">
        <f>'Rozpočet 2024 pracovni material'!G407</f>
        <v>4110000</v>
      </c>
    </row>
    <row r="262" spans="1:4" ht="9.75">
      <c r="A262" s="68">
        <v>175</v>
      </c>
      <c r="B262" s="68">
        <v>6171</v>
      </c>
      <c r="C262" s="68" t="s">
        <v>44</v>
      </c>
      <c r="D262" s="15">
        <f>'Rozpočet 2024 pracovni material'!G409</f>
        <v>23893000</v>
      </c>
    </row>
    <row r="263" spans="1:4" ht="9.75">
      <c r="A263" s="68"/>
      <c r="B263" s="68"/>
      <c r="C263" s="68" t="str">
        <f>'Rozpočet 2024 pracovni material'!C410</f>
        <v>        - z toho mzdové a ostat.osobní výdaje 15 140 tis.</v>
      </c>
      <c r="D263" s="15"/>
    </row>
    <row r="264" spans="1:4" ht="9.75">
      <c r="A264" s="68">
        <v>172</v>
      </c>
      <c r="B264" s="68">
        <v>6171</v>
      </c>
      <c r="C264" s="68" t="s">
        <v>447</v>
      </c>
      <c r="D264" s="15">
        <f>'Rozpočet 2024 pracovni material'!G411</f>
        <v>60000</v>
      </c>
    </row>
    <row r="265" spans="1:4" ht="9.75">
      <c r="A265" s="68">
        <v>107</v>
      </c>
      <c r="B265" s="68">
        <v>6171</v>
      </c>
      <c r="C265" s="68" t="s">
        <v>75</v>
      </c>
      <c r="D265" s="15">
        <f>'Rozpočet 2024 pracovni material'!G412</f>
        <v>650000</v>
      </c>
    </row>
    <row r="266" spans="1:4" ht="9.75">
      <c r="A266" s="68">
        <v>173</v>
      </c>
      <c r="B266" s="68">
        <v>6171</v>
      </c>
      <c r="C266" s="68" t="s">
        <v>135</v>
      </c>
      <c r="D266" s="15">
        <f>'Rozpočet 2024 pracovni material'!G413</f>
        <v>1400000</v>
      </c>
    </row>
    <row r="267" spans="1:4" ht="9.75">
      <c r="A267" s="68">
        <v>176</v>
      </c>
      <c r="B267" s="68">
        <v>6171</v>
      </c>
      <c r="C267" s="68" t="s">
        <v>136</v>
      </c>
      <c r="D267" s="15">
        <f>'Rozpočet 2024 pracovni material'!G414</f>
        <v>370000</v>
      </c>
    </row>
    <row r="268" spans="1:4" ht="9.75">
      <c r="A268" s="68">
        <v>177</v>
      </c>
      <c r="B268" s="68">
        <v>6171</v>
      </c>
      <c r="C268" s="68" t="s">
        <v>137</v>
      </c>
      <c r="D268" s="15">
        <f>'Rozpočet 2024 pracovni material'!G415</f>
        <v>200000</v>
      </c>
    </row>
    <row r="269" spans="1:4" ht="9.75">
      <c r="A269" s="68">
        <v>178</v>
      </c>
      <c r="B269" s="68">
        <v>6171</v>
      </c>
      <c r="C269" s="68" t="s">
        <v>138</v>
      </c>
      <c r="D269" s="15">
        <f>'Rozpočet 2024 pracovni material'!G416</f>
        <v>270000</v>
      </c>
    </row>
    <row r="270" spans="1:4" ht="9.75">
      <c r="A270" s="68"/>
      <c r="B270" s="68"/>
      <c r="C270" s="68"/>
      <c r="D270" s="15"/>
    </row>
    <row r="271" spans="1:4" ht="9.75">
      <c r="A271" s="68"/>
      <c r="B271" s="68"/>
      <c r="C271" s="81" t="s">
        <v>45</v>
      </c>
      <c r="D271" s="86">
        <f>SUM(D273:D277)</f>
        <v>9715000</v>
      </c>
    </row>
    <row r="272" spans="1:4" ht="9.75">
      <c r="A272" s="68"/>
      <c r="B272" s="68"/>
      <c r="C272" s="68" t="s">
        <v>139</v>
      </c>
      <c r="D272" s="87"/>
    </row>
    <row r="273" spans="1:4" ht="9.75">
      <c r="A273" s="68">
        <v>0</v>
      </c>
      <c r="B273" s="68">
        <v>6310</v>
      </c>
      <c r="C273" s="68" t="s">
        <v>140</v>
      </c>
      <c r="D273" s="15">
        <f>'Rozpočet 2024 pracovni material'!G420</f>
        <v>80000</v>
      </c>
    </row>
    <row r="274" spans="1:4" ht="9.75">
      <c r="A274" s="68">
        <v>0</v>
      </c>
      <c r="B274" s="68">
        <v>6320</v>
      </c>
      <c r="C274" s="68" t="s">
        <v>141</v>
      </c>
      <c r="D274" s="15">
        <f>'Rozpočet 2024 pracovni material'!G421</f>
        <v>620000</v>
      </c>
    </row>
    <row r="275" spans="1:4" ht="9.75">
      <c r="A275" s="68">
        <v>0</v>
      </c>
      <c r="B275" s="68">
        <v>6399</v>
      </c>
      <c r="C275" s="68" t="s">
        <v>142</v>
      </c>
      <c r="D275" s="15">
        <f>'Rozpočet 2024 pracovni material'!G422</f>
        <v>15000</v>
      </c>
    </row>
    <row r="276" spans="1:4" ht="9.75">
      <c r="A276" s="68"/>
      <c r="B276" s="68"/>
      <c r="C276" s="68" t="s">
        <v>143</v>
      </c>
      <c r="D276" s="15">
        <f>'Rozpočet 2024 pracovni material'!G423</f>
        <v>7000000</v>
      </c>
    </row>
    <row r="277" spans="1:4" ht="9.75">
      <c r="A277" s="68">
        <v>343</v>
      </c>
      <c r="B277" s="68">
        <v>6399</v>
      </c>
      <c r="C277" s="68" t="s">
        <v>144</v>
      </c>
      <c r="D277" s="15">
        <f>'Rozpočet 2024 pracovni material'!G424</f>
        <v>2000000</v>
      </c>
    </row>
    <row r="278" spans="1:4" ht="9.75">
      <c r="A278" s="68"/>
      <c r="B278" s="68"/>
      <c r="C278" s="68"/>
      <c r="D278" s="15"/>
    </row>
    <row r="279" spans="1:4" ht="9.75">
      <c r="A279" s="81"/>
      <c r="B279" s="81"/>
      <c r="C279" s="81" t="s">
        <v>46</v>
      </c>
      <c r="D279" s="87">
        <f>SUM(D280:D282)</f>
        <v>400000</v>
      </c>
    </row>
    <row r="280" spans="1:4" ht="9.75">
      <c r="A280" s="68">
        <v>0</v>
      </c>
      <c r="B280" s="68">
        <v>6409</v>
      </c>
      <c r="C280" s="68" t="s">
        <v>167</v>
      </c>
      <c r="D280" s="15">
        <f>'Rozpočet 2024 pracovni material'!G430</f>
        <v>400000</v>
      </c>
    </row>
    <row r="281" spans="1:4" ht="9.75">
      <c r="A281" s="68"/>
      <c r="B281" s="68"/>
      <c r="C281" s="68" t="s">
        <v>599</v>
      </c>
      <c r="D281" s="15"/>
    </row>
    <row r="282" spans="1:4" ht="9.75">
      <c r="A282" s="68"/>
      <c r="B282" s="68"/>
      <c r="C282" s="68"/>
      <c r="D282" s="15"/>
    </row>
    <row r="283" spans="1:4" ht="9.75">
      <c r="A283" s="68">
        <v>59</v>
      </c>
      <c r="B283" s="68">
        <v>6409</v>
      </c>
      <c r="C283" s="68" t="s">
        <v>299</v>
      </c>
      <c r="D283" s="87">
        <f>'Rozpočet 2024 pracovni material'!G442</f>
        <v>191252.06</v>
      </c>
    </row>
    <row r="284" spans="1:4" ht="9.75">
      <c r="A284" s="68"/>
      <c r="B284" s="68"/>
      <c r="C284" s="68"/>
      <c r="D284" s="15"/>
    </row>
    <row r="285" spans="1:4" ht="9.75">
      <c r="A285" s="68"/>
      <c r="B285" s="68"/>
      <c r="C285" s="81" t="s">
        <v>79</v>
      </c>
      <c r="D285" s="86">
        <f>SUM(D286:D289)</f>
        <v>2530000</v>
      </c>
    </row>
    <row r="286" spans="1:4" ht="9.75">
      <c r="A286" s="88">
        <v>2201519</v>
      </c>
      <c r="B286" s="68">
        <v>3113</v>
      </c>
      <c r="C286" s="68" t="s">
        <v>176</v>
      </c>
      <c r="D286" s="15">
        <f>'Rozpočet 2024 pracovni material'!G447</f>
        <v>2000000</v>
      </c>
    </row>
    <row r="287" spans="1:4" ht="9.75">
      <c r="A287" s="88">
        <v>201620</v>
      </c>
      <c r="B287" s="68">
        <v>3111</v>
      </c>
      <c r="C287" s="68" t="s">
        <v>280</v>
      </c>
      <c r="D287" s="15">
        <f>'Rozpočet 2024 pracovni material'!G449</f>
        <v>230000</v>
      </c>
    </row>
    <row r="288" spans="1:4" ht="9.75">
      <c r="A288" s="88">
        <v>202110</v>
      </c>
      <c r="B288" s="68">
        <v>3319</v>
      </c>
      <c r="C288" s="68" t="s">
        <v>339</v>
      </c>
      <c r="D288" s="15">
        <f>'Rozpočet 2024 pracovni material'!G450</f>
        <v>300000</v>
      </c>
    </row>
    <row r="289" spans="1:4" ht="9.75">
      <c r="A289" s="68"/>
      <c r="B289" s="68"/>
      <c r="C289" s="68"/>
      <c r="D289" s="15"/>
    </row>
    <row r="290" spans="1:4" ht="9.75">
      <c r="A290" s="82"/>
      <c r="B290" s="82"/>
      <c r="C290" s="109" t="s">
        <v>149</v>
      </c>
      <c r="D290" s="79">
        <f>D292+D305+D319+D323+D332+D337+D345</f>
        <v>33909237</v>
      </c>
    </row>
    <row r="291" spans="1:4" ht="9.75">
      <c r="A291" s="83"/>
      <c r="B291" s="83"/>
      <c r="C291" s="124"/>
      <c r="D291" s="15"/>
    </row>
    <row r="292" spans="1:4" ht="9.75">
      <c r="A292" s="4"/>
      <c r="B292" s="68"/>
      <c r="C292" s="3" t="s">
        <v>101</v>
      </c>
      <c r="D292" s="87">
        <f>SUM(D293:D304)</f>
        <v>4148000</v>
      </c>
    </row>
    <row r="293" spans="1:4" ht="9.75">
      <c r="A293" s="4" t="s">
        <v>223</v>
      </c>
      <c r="B293" s="3"/>
      <c r="C293" s="68"/>
      <c r="D293" s="87"/>
    </row>
    <row r="294" spans="1:4" ht="9.75">
      <c r="A294" s="4">
        <v>301</v>
      </c>
      <c r="B294" s="4"/>
      <c r="C294" s="68" t="s">
        <v>531</v>
      </c>
      <c r="D294" s="15">
        <f>'Rozpočet 2024 pracovni material'!G456</f>
        <v>750000</v>
      </c>
    </row>
    <row r="295" spans="1:4" ht="9.75">
      <c r="A295" s="4">
        <v>302</v>
      </c>
      <c r="B295" s="4"/>
      <c r="C295" s="68" t="s">
        <v>532</v>
      </c>
      <c r="D295" s="15">
        <f>'Rozpočet 2024 pracovni material'!G457</f>
        <v>1060000</v>
      </c>
    </row>
    <row r="296" spans="1:4" ht="9.75">
      <c r="A296" s="4">
        <v>303</v>
      </c>
      <c r="B296" s="4"/>
      <c r="C296" s="68" t="s">
        <v>533</v>
      </c>
      <c r="D296" s="15">
        <f>'Rozpočet 2024 pracovni material'!G458</f>
        <v>500000</v>
      </c>
    </row>
    <row r="297" spans="1:4" ht="9.75">
      <c r="A297" s="4">
        <v>309</v>
      </c>
      <c r="B297" s="4"/>
      <c r="C297" s="68" t="s">
        <v>534</v>
      </c>
      <c r="D297" s="15">
        <f>'Rozpočet 2024 pracovni material'!G459</f>
        <v>0</v>
      </c>
    </row>
    <row r="298" spans="1:4" ht="9.75">
      <c r="A298" s="4">
        <v>310</v>
      </c>
      <c r="B298" s="4"/>
      <c r="C298" s="68" t="s">
        <v>535</v>
      </c>
      <c r="D298" s="15">
        <f>'Rozpočet 2024 pracovni material'!G460</f>
        <v>270000</v>
      </c>
    </row>
    <row r="299" spans="1:4" ht="9.75">
      <c r="A299" s="4">
        <v>311</v>
      </c>
      <c r="B299" s="4"/>
      <c r="C299" s="68" t="s">
        <v>536</v>
      </c>
      <c r="D299" s="15">
        <f>'Rozpočet 2024 pracovni material'!G461</f>
        <v>430000</v>
      </c>
    </row>
    <row r="300" spans="1:4" ht="9.75">
      <c r="A300" s="4">
        <v>312</v>
      </c>
      <c r="B300" s="4"/>
      <c r="C300" s="68" t="s">
        <v>537</v>
      </c>
      <c r="D300" s="15">
        <f>'Rozpočet 2024 pracovni material'!G462</f>
        <v>600000</v>
      </c>
    </row>
    <row r="301" spans="1:4" ht="9.75">
      <c r="A301" s="4">
        <v>313</v>
      </c>
      <c r="B301" s="4"/>
      <c r="C301" s="68" t="s">
        <v>538</v>
      </c>
      <c r="D301" s="15">
        <f>'Rozpočet 2024 pracovni material'!G463</f>
        <v>108000</v>
      </c>
    </row>
    <row r="302" spans="1:4" ht="9.75">
      <c r="A302" s="4">
        <v>318</v>
      </c>
      <c r="B302" s="4"/>
      <c r="C302" s="68" t="s">
        <v>539</v>
      </c>
      <c r="D302" s="15">
        <f>'Rozpočet 2024 pracovni material'!G464</f>
        <v>270000</v>
      </c>
    </row>
    <row r="303" spans="1:4" ht="9.75">
      <c r="A303" s="23">
        <v>202408</v>
      </c>
      <c r="B303" s="4">
        <v>5512</v>
      </c>
      <c r="C303" s="68" t="s">
        <v>618</v>
      </c>
      <c r="D303" s="15">
        <f>'Rozpočet 2024 pracovni material'!G469</f>
        <v>160000</v>
      </c>
    </row>
    <row r="304" spans="1:5" ht="10.5" customHeight="1">
      <c r="A304" s="83"/>
      <c r="B304" s="83"/>
      <c r="C304" s="124"/>
      <c r="D304" s="86"/>
      <c r="E304" s="69" t="e">
        <f>SUM(#REF!/D304)*100</f>
        <v>#REF!</v>
      </c>
    </row>
    <row r="305" spans="1:5" ht="10.5" customHeight="1">
      <c r="A305" s="81">
        <v>24</v>
      </c>
      <c r="B305" s="81">
        <v>2310</v>
      </c>
      <c r="C305" s="81" t="s">
        <v>83</v>
      </c>
      <c r="D305" s="86">
        <f>SUM(D306:D318)</f>
        <v>10811237</v>
      </c>
      <c r="E305" s="70"/>
    </row>
    <row r="306" spans="1:5" ht="10.5" customHeight="1">
      <c r="A306" s="68"/>
      <c r="B306" s="81">
        <v>2321</v>
      </c>
      <c r="C306" s="68" t="s">
        <v>84</v>
      </c>
      <c r="D306" s="90"/>
      <c r="E306" s="70"/>
    </row>
    <row r="307" spans="1:5" ht="10.5" customHeight="1">
      <c r="A307" s="68"/>
      <c r="B307" s="68"/>
      <c r="C307" s="123" t="s">
        <v>275</v>
      </c>
      <c r="D307" s="90">
        <f>'Rozpočet 2024 pracovni material'!G473</f>
        <v>2006633</v>
      </c>
      <c r="E307" s="70"/>
    </row>
    <row r="308" spans="1:5" ht="10.5" customHeight="1">
      <c r="A308" s="68"/>
      <c r="B308" s="68"/>
      <c r="C308" s="123" t="s">
        <v>224</v>
      </c>
      <c r="D308" s="15">
        <f>'Rozpočet 2024 pracovni material'!G474</f>
        <v>2504604</v>
      </c>
      <c r="E308" s="70"/>
    </row>
    <row r="309" spans="1:5" ht="10.5" customHeight="1">
      <c r="A309" s="68"/>
      <c r="B309" s="68"/>
      <c r="C309" s="123" t="s">
        <v>287</v>
      </c>
      <c r="D309" s="15">
        <f>'Rozpočet 2024 pracovni material'!G475</f>
        <v>0</v>
      </c>
      <c r="E309" s="70"/>
    </row>
    <row r="310" spans="1:5" ht="10.5" customHeight="1">
      <c r="A310" s="68"/>
      <c r="B310" s="68"/>
      <c r="C310" s="123" t="s">
        <v>288</v>
      </c>
      <c r="D310" s="15">
        <f>'Rozpočet 2024 pracovni material'!G477</f>
        <v>3300000</v>
      </c>
      <c r="E310" s="70"/>
    </row>
    <row r="311" spans="1:5" ht="10.5" customHeight="1">
      <c r="A311" s="68"/>
      <c r="B311" s="68"/>
      <c r="C311" s="123" t="s">
        <v>340</v>
      </c>
      <c r="D311" s="15">
        <f>'Rozpočet 2024 pracovni material'!G478</f>
        <v>0</v>
      </c>
      <c r="E311" s="70"/>
    </row>
    <row r="312" spans="1:5" ht="10.5" customHeight="1">
      <c r="A312" s="68"/>
      <c r="B312" s="68"/>
      <c r="C312" s="123" t="s">
        <v>341</v>
      </c>
      <c r="D312" s="15">
        <f>'Rozpočet 2024 pracovni material'!G480</f>
        <v>0</v>
      </c>
      <c r="E312" s="70"/>
    </row>
    <row r="313" spans="1:5" ht="10.5" customHeight="1">
      <c r="A313" s="68"/>
      <c r="B313" s="68"/>
      <c r="C313" s="123" t="s">
        <v>518</v>
      </c>
      <c r="D313" s="15">
        <f>'Rozpočet 2024 pracovni material'!G481</f>
        <v>0</v>
      </c>
      <c r="E313" s="70"/>
    </row>
    <row r="314" spans="1:5" ht="10.5" customHeight="1">
      <c r="A314" s="68"/>
      <c r="B314" s="68"/>
      <c r="C314" s="123" t="s">
        <v>519</v>
      </c>
      <c r="D314" s="15">
        <f>'Rozpočet 2024 pracovni material'!G482</f>
        <v>0</v>
      </c>
      <c r="E314" s="70"/>
    </row>
    <row r="315" spans="1:5" ht="10.5" customHeight="1">
      <c r="A315" s="68"/>
      <c r="B315" s="68"/>
      <c r="C315" s="123" t="s">
        <v>520</v>
      </c>
      <c r="D315" s="15">
        <f>'Rozpočet 2024 pracovni material'!G483</f>
        <v>0</v>
      </c>
      <c r="E315" s="70"/>
    </row>
    <row r="316" spans="1:5" ht="10.5" customHeight="1">
      <c r="A316" s="68"/>
      <c r="B316" s="68"/>
      <c r="C316" s="123" t="s">
        <v>521</v>
      </c>
      <c r="D316" s="15">
        <f>'Rozpočet 2024 pracovni material'!G484</f>
        <v>3000000</v>
      </c>
      <c r="E316" s="70"/>
    </row>
    <row r="317" spans="1:5" ht="10.5" customHeight="1">
      <c r="A317" s="68"/>
      <c r="B317" s="68"/>
      <c r="C317" s="123" t="str">
        <f>'Rozpočet 2024 pracovni material'!C485</f>
        <v> - NK Košíkov</v>
      </c>
      <c r="D317" s="15">
        <f>'Rozpočet 2024 pracovni material'!G485</f>
        <v>0</v>
      </c>
      <c r="E317" s="70"/>
    </row>
    <row r="318" spans="1:5" ht="10.5" customHeight="1">
      <c r="A318" s="68"/>
      <c r="B318" s="68"/>
      <c r="C318" s="123"/>
      <c r="D318" s="90"/>
      <c r="E318" s="70"/>
    </row>
    <row r="319" spans="1:5" ht="10.5" customHeight="1">
      <c r="A319" s="68"/>
      <c r="B319" s="68"/>
      <c r="C319" s="81" t="s">
        <v>86</v>
      </c>
      <c r="D319" s="87">
        <f>SUM(D320:D322)</f>
        <v>600000</v>
      </c>
      <c r="E319" s="70"/>
    </row>
    <row r="320" spans="1:5" ht="10.5" customHeight="1">
      <c r="A320" s="23">
        <v>1006</v>
      </c>
      <c r="B320" s="4">
        <v>3633</v>
      </c>
      <c r="C320" s="68" t="s">
        <v>413</v>
      </c>
      <c r="D320" s="90">
        <f>'Rozpočet 2024 pracovni material'!G488</f>
        <v>300000</v>
      </c>
      <c r="E320" s="70"/>
    </row>
    <row r="321" spans="1:5" ht="10.5" customHeight="1">
      <c r="A321" s="23">
        <v>202403</v>
      </c>
      <c r="B321" s="4">
        <v>5311</v>
      </c>
      <c r="C321" s="68" t="s">
        <v>588</v>
      </c>
      <c r="D321" s="90">
        <f>'Rozpočet 2024 pracovni material'!G491</f>
        <v>300000</v>
      </c>
      <c r="E321" s="70"/>
    </row>
    <row r="322" spans="1:5" ht="10.5" customHeight="1">
      <c r="A322" s="68"/>
      <c r="B322" s="68"/>
      <c r="C322" s="68"/>
      <c r="D322" s="90"/>
      <c r="E322" s="70"/>
    </row>
    <row r="323" spans="1:4" ht="10.5" customHeight="1">
      <c r="A323" s="68"/>
      <c r="B323" s="68"/>
      <c r="C323" s="81" t="s">
        <v>85</v>
      </c>
      <c r="D323" s="87">
        <f>SUM(D324:D331)</f>
        <v>4900000</v>
      </c>
    </row>
    <row r="324" spans="1:4" ht="10.5" customHeight="1">
      <c r="A324" s="25">
        <v>201624</v>
      </c>
      <c r="B324" s="4">
        <v>2212</v>
      </c>
      <c r="C324" s="68" t="s">
        <v>448</v>
      </c>
      <c r="D324" s="15">
        <f>'Rozpočet 2024 pracovni material'!G494</f>
        <v>0</v>
      </c>
    </row>
    <row r="325" spans="1:4" ht="10.5" customHeight="1">
      <c r="A325" s="25">
        <v>201708</v>
      </c>
      <c r="B325" s="4">
        <v>2212</v>
      </c>
      <c r="C325" s="68" t="s">
        <v>278</v>
      </c>
      <c r="D325" s="15">
        <f>'Rozpočet 2024 pracovni material'!G495</f>
        <v>200000</v>
      </c>
    </row>
    <row r="326" spans="1:4" ht="10.5" customHeight="1">
      <c r="A326" s="163">
        <v>202010</v>
      </c>
      <c r="B326" s="112">
        <v>2212</v>
      </c>
      <c r="C326" s="112" t="s">
        <v>272</v>
      </c>
      <c r="D326" s="15">
        <f>'Rozpočet 2024 pracovni material'!G496</f>
        <v>0</v>
      </c>
    </row>
    <row r="327" spans="1:4" ht="10.5" customHeight="1">
      <c r="A327" s="163">
        <v>202104</v>
      </c>
      <c r="B327" s="112">
        <v>2212</v>
      </c>
      <c r="C327" s="112" t="s">
        <v>279</v>
      </c>
      <c r="D327" s="15">
        <f>'Rozpočet 2024 pracovni material'!G497</f>
        <v>0</v>
      </c>
    </row>
    <row r="328" spans="1:4" ht="10.5" customHeight="1">
      <c r="A328" s="163">
        <v>202116</v>
      </c>
      <c r="B328" s="68">
        <v>3639</v>
      </c>
      <c r="C328" s="68" t="s">
        <v>522</v>
      </c>
      <c r="D328" s="15">
        <f>'Rozpočet 2024 pracovni material'!G498</f>
        <v>100000</v>
      </c>
    </row>
    <row r="329" spans="1:4" ht="10.5" customHeight="1">
      <c r="A329" s="119">
        <v>202208</v>
      </c>
      <c r="B329" s="68">
        <v>2212</v>
      </c>
      <c r="C329" s="68" t="s">
        <v>540</v>
      </c>
      <c r="D329" s="15">
        <f>'Rozpočet 2024 pracovni material'!G500</f>
        <v>100000</v>
      </c>
    </row>
    <row r="330" spans="1:4" ht="10.5" customHeight="1">
      <c r="A330" s="25">
        <v>202402</v>
      </c>
      <c r="B330" s="4">
        <v>2219</v>
      </c>
      <c r="C330" s="68" t="s">
        <v>580</v>
      </c>
      <c r="D330" s="15">
        <f>'Rozpočet 2024 pracovni material'!G505</f>
        <v>4500000</v>
      </c>
    </row>
    <row r="331" spans="1:4" ht="9.75">
      <c r="A331" s="25"/>
      <c r="B331" s="4"/>
      <c r="C331" s="68"/>
      <c r="D331" s="15"/>
    </row>
    <row r="332" spans="1:4" ht="9.75">
      <c r="A332" s="8"/>
      <c r="B332" s="4"/>
      <c r="C332" s="81" t="s">
        <v>169</v>
      </c>
      <c r="D332" s="87">
        <f>SUM(D333:D336)</f>
        <v>6300000</v>
      </c>
    </row>
    <row r="333" spans="1:4" ht="9.75">
      <c r="A333" s="22">
        <v>201602</v>
      </c>
      <c r="B333" s="4">
        <v>2212</v>
      </c>
      <c r="C333" s="68" t="s">
        <v>266</v>
      </c>
      <c r="D333" s="15">
        <f>'Rozpočet 2024 pracovni material'!G508</f>
        <v>200000</v>
      </c>
    </row>
    <row r="334" spans="1:4" ht="9.75">
      <c r="A334" s="25">
        <v>202102</v>
      </c>
      <c r="B334" s="4"/>
      <c r="C334" s="68" t="s">
        <v>541</v>
      </c>
      <c r="D334" s="15">
        <f>'Rozpočet 2024 pracovni material'!G510</f>
        <v>6100000</v>
      </c>
    </row>
    <row r="335" spans="1:4" ht="9.75">
      <c r="A335" s="108">
        <v>202404</v>
      </c>
      <c r="B335" s="4">
        <v>3634</v>
      </c>
      <c r="C335" s="68" t="s">
        <v>589</v>
      </c>
      <c r="D335" s="15">
        <f>'Rozpočet 2024 pracovni material'!G512</f>
        <v>0</v>
      </c>
    </row>
    <row r="336" spans="1:4" ht="12.75">
      <c r="A336" s="24"/>
      <c r="B336" s="110"/>
      <c r="C336" s="8"/>
      <c r="D336" s="15"/>
    </row>
    <row r="337" spans="1:4" ht="9.75">
      <c r="A337" s="119"/>
      <c r="B337" s="68"/>
      <c r="C337" s="81" t="s">
        <v>170</v>
      </c>
      <c r="D337" s="87">
        <f>SUM(D338:D344)</f>
        <v>3650000</v>
      </c>
    </row>
    <row r="338" spans="1:4" ht="9.75">
      <c r="A338" s="119">
        <v>3322</v>
      </c>
      <c r="B338" s="68">
        <v>3322</v>
      </c>
      <c r="C338" s="68" t="s">
        <v>268</v>
      </c>
      <c r="D338" s="15">
        <f>'Rozpočet 2024 pracovni material'!G516</f>
        <v>500000</v>
      </c>
    </row>
    <row r="339" spans="1:4" ht="9.75">
      <c r="A339" s="119">
        <v>201608</v>
      </c>
      <c r="B339" s="68">
        <v>3114</v>
      </c>
      <c r="C339" s="68" t="s">
        <v>171</v>
      </c>
      <c r="D339" s="15">
        <f>'Rozpočet 2024 pracovni material'!G518</f>
        <v>1000000</v>
      </c>
    </row>
    <row r="340" spans="1:4" ht="9.75">
      <c r="A340" s="114">
        <v>202306</v>
      </c>
      <c r="B340" s="112">
        <v>2115</v>
      </c>
      <c r="C340" s="112" t="s">
        <v>526</v>
      </c>
      <c r="D340" s="15">
        <f>'Rozpočet 2024 pracovni material'!G525</f>
        <v>100000</v>
      </c>
    </row>
    <row r="341" spans="1:4" ht="9.75">
      <c r="A341" s="114">
        <v>202401</v>
      </c>
      <c r="B341" s="112">
        <v>3613</v>
      </c>
      <c r="C341" s="112" t="s">
        <v>559</v>
      </c>
      <c r="D341" s="15">
        <f>'Rozpočet 2024 pracovni material'!G528</f>
        <v>1500000</v>
      </c>
    </row>
    <row r="342" spans="1:4" ht="9.75">
      <c r="A342" s="114">
        <v>202405</v>
      </c>
      <c r="B342" s="112">
        <v>3111</v>
      </c>
      <c r="C342" s="112" t="s">
        <v>590</v>
      </c>
      <c r="D342" s="15">
        <f>'Rozpočet 2024 pracovni material'!G529</f>
        <v>50000</v>
      </c>
    </row>
    <row r="343" spans="1:4" ht="9.75">
      <c r="A343" s="114">
        <v>202406</v>
      </c>
      <c r="B343" s="112">
        <v>3419</v>
      </c>
      <c r="C343" s="112" t="s">
        <v>591</v>
      </c>
      <c r="D343" s="15">
        <f>'Rozpočet 2024 pracovni material'!G530</f>
        <v>500000</v>
      </c>
    </row>
    <row r="344" spans="1:4" ht="9.75">
      <c r="A344" s="115"/>
      <c r="B344" s="112"/>
      <c r="C344" s="113"/>
      <c r="D344" s="15"/>
    </row>
    <row r="345" spans="1:4" ht="9.75">
      <c r="A345" s="68"/>
      <c r="B345" s="68"/>
      <c r="C345" s="81" t="s">
        <v>87</v>
      </c>
      <c r="D345" s="87">
        <f>SUM(D346:D355)</f>
        <v>3500000</v>
      </c>
    </row>
    <row r="346" spans="1:4" ht="9.75">
      <c r="A346" s="68">
        <v>347</v>
      </c>
      <c r="B346" s="68"/>
      <c r="C346" s="68" t="s">
        <v>221</v>
      </c>
      <c r="D346" s="90">
        <f>'Rozpočet 2024 pracovni material'!G533</f>
        <v>200000</v>
      </c>
    </row>
    <row r="347" spans="1:4" ht="9.75">
      <c r="A347" s="68">
        <v>1236</v>
      </c>
      <c r="B347" s="68"/>
      <c r="C347" s="68" t="s">
        <v>222</v>
      </c>
      <c r="D347" s="90">
        <f>'Rozpočet 2024 pracovni material'!G534</f>
        <v>1400000</v>
      </c>
    </row>
    <row r="348" spans="1:4" ht="9.75">
      <c r="A348" s="119">
        <v>201619</v>
      </c>
      <c r="B348" s="116">
        <v>3419</v>
      </c>
      <c r="C348" s="68" t="s">
        <v>350</v>
      </c>
      <c r="D348" s="90">
        <f>'Rozpočet 2024 pracovni material'!G536</f>
        <v>0</v>
      </c>
    </row>
    <row r="349" spans="1:4" ht="9.75">
      <c r="A349" s="22">
        <v>201705</v>
      </c>
      <c r="B349" s="68">
        <v>2219</v>
      </c>
      <c r="C349" s="68" t="s">
        <v>445</v>
      </c>
      <c r="D349" s="15">
        <f>'Rozpočet 2024 pracovni material'!G537</f>
        <v>0</v>
      </c>
    </row>
    <row r="350" spans="1:4" ht="9.75">
      <c r="A350" s="22">
        <v>202105</v>
      </c>
      <c r="B350" s="68">
        <v>3745</v>
      </c>
      <c r="C350" s="68" t="s">
        <v>276</v>
      </c>
      <c r="D350" s="90">
        <f>'Rozpočet 2024 pracovni material'!G538</f>
        <v>100000</v>
      </c>
    </row>
    <row r="351" spans="1:4" ht="9.75">
      <c r="A351" s="22">
        <v>202108</v>
      </c>
      <c r="B351" s="68"/>
      <c r="C351" s="68" t="s">
        <v>87</v>
      </c>
      <c r="D351" s="15">
        <f>'Rozpočet 2024 pracovni material'!G542</f>
        <v>200000</v>
      </c>
    </row>
    <row r="352" spans="1:4" ht="9.75">
      <c r="A352" s="22">
        <v>202117</v>
      </c>
      <c r="B352" s="68">
        <v>3429</v>
      </c>
      <c r="C352" s="68" t="s">
        <v>286</v>
      </c>
      <c r="D352" s="15">
        <f>'Rozpočet 2024 pracovni material'!G539</f>
        <v>600000</v>
      </c>
    </row>
    <row r="353" spans="1:4" ht="9.75">
      <c r="A353" s="22">
        <v>202206</v>
      </c>
      <c r="B353" s="68">
        <v>3111</v>
      </c>
      <c r="C353" s="68" t="s">
        <v>351</v>
      </c>
      <c r="D353" s="15">
        <f>'Rozpočet 2024 pracovni material'!G540</f>
        <v>400000</v>
      </c>
    </row>
    <row r="354" spans="1:4" ht="9.75">
      <c r="A354" s="22">
        <v>202407</v>
      </c>
      <c r="B354" s="68">
        <v>3113</v>
      </c>
      <c r="C354" s="68" t="s">
        <v>606</v>
      </c>
      <c r="D354" s="15">
        <f>'Rozpočet 2024 pracovni material'!G541</f>
        <v>600000</v>
      </c>
    </row>
    <row r="355" spans="2:4" ht="9.75">
      <c r="B355" s="68"/>
      <c r="C355" s="68"/>
      <c r="D355" s="15"/>
    </row>
    <row r="356" spans="1:4" ht="9.75">
      <c r="A356" s="66"/>
      <c r="B356" s="66"/>
      <c r="C356" s="66"/>
      <c r="D356" s="64"/>
    </row>
    <row r="357" spans="1:4" ht="12">
      <c r="A357" s="65" t="s">
        <v>15</v>
      </c>
      <c r="B357" s="66"/>
      <c r="C357" s="66"/>
      <c r="D357" s="63">
        <f>D115+D119+D123+D129+D162+D183+D192+D198+D222+D232+D248+D250+D256+D259+D271+D279+D283+D285+D290</f>
        <v>173293366.7</v>
      </c>
    </row>
    <row r="358" spans="1:4" ht="9.75">
      <c r="A358" s="62"/>
      <c r="B358" s="62"/>
      <c r="C358" s="66"/>
      <c r="D358" s="64"/>
    </row>
    <row r="359" spans="1:4" ht="9.75">
      <c r="A359" s="3" t="s">
        <v>2</v>
      </c>
      <c r="B359" s="4"/>
      <c r="C359" s="4"/>
      <c r="D359" s="15">
        <f>D108-D357</f>
        <v>0</v>
      </c>
    </row>
    <row r="360" spans="1:4" ht="9.75">
      <c r="A360" s="8"/>
      <c r="B360" s="4"/>
      <c r="C360" s="4"/>
      <c r="D360" s="15"/>
    </row>
    <row r="361" spans="1:4" ht="9.75">
      <c r="A361" s="4"/>
      <c r="B361" s="4"/>
      <c r="C361" s="4"/>
      <c r="D361" s="15"/>
    </row>
    <row r="362" spans="1:3" ht="9.75">
      <c r="A362" s="131" t="s">
        <v>378</v>
      </c>
      <c r="B362" s="4"/>
      <c r="C362" s="4"/>
    </row>
    <row r="363" spans="1:3" ht="9.75">
      <c r="A363" s="112" t="s">
        <v>389</v>
      </c>
      <c r="B363" s="4"/>
      <c r="C363" s="4"/>
    </row>
    <row r="364" spans="1:3" ht="9.75">
      <c r="A364" s="112" t="s">
        <v>388</v>
      </c>
      <c r="B364" s="4"/>
      <c r="C364" s="4"/>
    </row>
    <row r="365" spans="1:3" ht="9.75">
      <c r="A365" s="112" t="s">
        <v>379</v>
      </c>
      <c r="B365" s="4"/>
      <c r="C365" s="4"/>
    </row>
    <row r="366" spans="1:3" ht="9.75">
      <c r="A366" s="112" t="s">
        <v>619</v>
      </c>
      <c r="B366" s="3"/>
      <c r="C366" s="3"/>
    </row>
    <row r="367" spans="1:3" ht="9.75">
      <c r="A367" s="112" t="s">
        <v>380</v>
      </c>
      <c r="B367" s="3"/>
      <c r="C367" s="3"/>
    </row>
    <row r="368" spans="1:3" ht="9.75">
      <c r="A368" s="112" t="s">
        <v>381</v>
      </c>
      <c r="B368" s="3"/>
      <c r="C368" s="3"/>
    </row>
    <row r="369" spans="1:9" s="30" customFormat="1" ht="9.75">
      <c r="A369" s="3"/>
      <c r="B369" s="3"/>
      <c r="C369" s="3"/>
      <c r="D369" s="1"/>
      <c r="E369" s="6"/>
      <c r="F369" s="6"/>
      <c r="G369" s="6"/>
      <c r="H369" s="6"/>
      <c r="I369" s="6"/>
    </row>
    <row r="370" spans="1:9" s="30" customFormat="1" ht="9.75">
      <c r="A370" s="81" t="s">
        <v>181</v>
      </c>
      <c r="B370" s="5"/>
      <c r="C370" s="5"/>
      <c r="D370" s="1"/>
      <c r="E370" s="6"/>
      <c r="F370" s="6"/>
      <c r="G370" s="6"/>
      <c r="H370" s="6"/>
      <c r="I370" s="6"/>
    </row>
    <row r="371" spans="1:9" s="30" customFormat="1" ht="9.75">
      <c r="A371" s="83" t="s">
        <v>382</v>
      </c>
      <c r="B371" s="5"/>
      <c r="C371" s="5"/>
      <c r="D371" s="1"/>
      <c r="E371" s="6"/>
      <c r="F371" s="6"/>
      <c r="G371" s="6"/>
      <c r="H371" s="6"/>
      <c r="I371" s="6"/>
    </row>
    <row r="372" spans="1:9" s="30" customFormat="1" ht="9.75">
      <c r="A372" s="83" t="s">
        <v>383</v>
      </c>
      <c r="B372" s="5"/>
      <c r="C372" s="5"/>
      <c r="D372" s="1"/>
      <c r="E372" s="6"/>
      <c r="F372" s="6"/>
      <c r="G372" s="6"/>
      <c r="H372" s="6"/>
      <c r="I372" s="6"/>
    </row>
    <row r="373" spans="1:9" s="30" customFormat="1" ht="9.75">
      <c r="A373" s="68" t="s">
        <v>384</v>
      </c>
      <c r="B373" s="5"/>
      <c r="C373" s="5"/>
      <c r="D373" s="1"/>
      <c r="E373" s="6"/>
      <c r="F373" s="6"/>
      <c r="G373" s="6"/>
      <c r="H373" s="6"/>
      <c r="I373" s="6"/>
    </row>
    <row r="374" spans="1:9" s="30" customFormat="1" ht="9.75">
      <c r="A374" s="68" t="s">
        <v>385</v>
      </c>
      <c r="B374" s="5"/>
      <c r="C374" s="5"/>
      <c r="D374" s="1"/>
      <c r="E374" s="6"/>
      <c r="F374" s="6"/>
      <c r="G374" s="6"/>
      <c r="H374" s="6"/>
      <c r="I374" s="6"/>
    </row>
    <row r="375" spans="1:9" s="30" customFormat="1" ht="9.75">
      <c r="A375" s="112" t="s">
        <v>386</v>
      </c>
      <c r="B375" s="5"/>
      <c r="C375" s="5"/>
      <c r="D375" s="1"/>
      <c r="E375" s="6"/>
      <c r="F375" s="6"/>
      <c r="G375" s="6"/>
      <c r="H375" s="6"/>
      <c r="I375" s="6"/>
    </row>
    <row r="376" spans="1:9" s="30" customFormat="1" ht="9.75">
      <c r="A376" s="112" t="s">
        <v>387</v>
      </c>
      <c r="B376" s="5"/>
      <c r="C376" s="5"/>
      <c r="D376" s="1"/>
      <c r="E376" s="6"/>
      <c r="F376" s="6"/>
      <c r="G376" s="6"/>
      <c r="H376" s="6"/>
      <c r="I376" s="6"/>
    </row>
    <row r="377" spans="1:9" s="30" customFormat="1" ht="9.75">
      <c r="A377" s="131"/>
      <c r="B377" s="6"/>
      <c r="C377" s="6"/>
      <c r="D377" s="1"/>
      <c r="E377" s="6"/>
      <c r="F377" s="6"/>
      <c r="G377" s="6"/>
      <c r="H377" s="6"/>
      <c r="I377" s="6"/>
    </row>
    <row r="378" ht="9.75">
      <c r="A378" s="132" t="s">
        <v>397</v>
      </c>
    </row>
    <row r="379" spans="1:9" s="30" customFormat="1" ht="9.75">
      <c r="A379" s="132" t="s">
        <v>390</v>
      </c>
      <c r="B379" s="6"/>
      <c r="C379" s="6"/>
      <c r="D379" s="1"/>
      <c r="E379" s="6"/>
      <c r="F379" s="6"/>
      <c r="G379" s="6"/>
      <c r="H379" s="6"/>
      <c r="I379" s="6"/>
    </row>
    <row r="380" ht="9.75">
      <c r="A380" s="132" t="s">
        <v>391</v>
      </c>
    </row>
    <row r="381" ht="9.75">
      <c r="A381" s="132" t="s">
        <v>392</v>
      </c>
    </row>
    <row r="382" ht="9.75">
      <c r="A382" s="132" t="s">
        <v>393</v>
      </c>
    </row>
    <row r="383" ht="9.75">
      <c r="A383" s="132" t="s">
        <v>394</v>
      </c>
    </row>
    <row r="384" ht="9.75">
      <c r="A384" s="132" t="s">
        <v>395</v>
      </c>
    </row>
    <row r="385" ht="9.75">
      <c r="A385" s="132" t="s">
        <v>396</v>
      </c>
    </row>
    <row r="386" ht="12" thickBot="1">
      <c r="A386" s="120"/>
    </row>
    <row r="387" spans="1:4" ht="9.75">
      <c r="A387" s="134" t="s">
        <v>400</v>
      </c>
      <c r="B387" s="142"/>
      <c r="C387" s="142"/>
      <c r="D387" s="136"/>
    </row>
    <row r="388" spans="1:4" ht="9.75">
      <c r="A388" s="140" t="s">
        <v>399</v>
      </c>
      <c r="D388" s="137"/>
    </row>
    <row r="389" spans="1:4" ht="10.5" thickBot="1">
      <c r="A389" s="141" t="s">
        <v>401</v>
      </c>
      <c r="B389" s="143"/>
      <c r="C389" s="143"/>
      <c r="D389" s="139"/>
    </row>
    <row r="390" ht="12">
      <c r="A390" s="120"/>
    </row>
    <row r="392" ht="12.75">
      <c r="A392" s="58" t="s">
        <v>306</v>
      </c>
    </row>
    <row r="393" ht="12.75">
      <c r="A393" s="58" t="s">
        <v>544</v>
      </c>
    </row>
    <row r="394" ht="12.75">
      <c r="A394" s="58" t="s">
        <v>307</v>
      </c>
    </row>
    <row r="395" ht="12.75">
      <c r="A395" s="58" t="s">
        <v>308</v>
      </c>
    </row>
    <row r="396" ht="11.25">
      <c r="A396" s="125"/>
    </row>
    <row r="397" ht="12.75">
      <c r="A397" s="126" t="s">
        <v>309</v>
      </c>
    </row>
    <row r="398" ht="12.75">
      <c r="A398" s="126" t="s">
        <v>310</v>
      </c>
    </row>
    <row r="399" ht="12.75">
      <c r="A399" s="126" t="s">
        <v>545</v>
      </c>
    </row>
    <row r="402" ht="9.75">
      <c r="A402" s="6" t="s">
        <v>174</v>
      </c>
    </row>
  </sheetData>
  <sheetProtection/>
  <hyperlinks>
    <hyperlink ref="A388" r:id="rId1" display="https://www.vbites.cz/mestsky-urad-a-samosprava/mestsky-urad/odbor-financni"/>
    <hyperlink ref="A389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89"/>
  <sheetViews>
    <sheetView zoomScale="110" zoomScaleNormal="110" zoomScalePageLayoutView="0" workbookViewId="0" topLeftCell="A1">
      <pane ySplit="5" topLeftCell="A522" activePane="bottomLeft" state="frozen"/>
      <selection pane="topLeft" activeCell="A1" sqref="A1"/>
      <selection pane="bottomLeft" activeCell="G539" sqref="G539"/>
    </sheetView>
  </sheetViews>
  <sheetFormatPr defaultColWidth="9.140625" defaultRowHeight="12.75"/>
  <cols>
    <col min="1" max="1" width="5.140625" style="22" customWidth="1"/>
    <col min="2" max="2" width="4.7109375" style="6" customWidth="1"/>
    <col min="3" max="3" width="36.00390625" style="19" customWidth="1"/>
    <col min="4" max="5" width="10.8515625" style="19" customWidth="1"/>
    <col min="6" max="6" width="10.7109375" style="30" customWidth="1"/>
    <col min="7" max="7" width="11.421875" style="1" customWidth="1"/>
    <col min="8" max="8" width="12.57421875" style="1" customWidth="1"/>
    <col min="9" max="9" width="14.00390625" style="6" hidden="1" customWidth="1"/>
    <col min="10" max="16384" width="9.140625" style="6" customWidth="1"/>
  </cols>
  <sheetData>
    <row r="1" spans="1:8" ht="12.75">
      <c r="A1" s="58" t="s">
        <v>102</v>
      </c>
      <c r="B1" s="9"/>
      <c r="C1" s="59"/>
      <c r="D1" s="59"/>
      <c r="E1" s="59"/>
      <c r="F1" s="38"/>
      <c r="G1" s="15"/>
      <c r="H1" s="15"/>
    </row>
    <row r="2" spans="1:8" ht="12.75">
      <c r="A2" s="58" t="s">
        <v>450</v>
      </c>
      <c r="B2" s="9"/>
      <c r="C2" s="59"/>
      <c r="D2" s="59"/>
      <c r="E2" s="59"/>
      <c r="F2" s="38"/>
      <c r="G2" s="15"/>
      <c r="H2" s="15"/>
    </row>
    <row r="3" spans="1:8" ht="9.75">
      <c r="A3" s="57"/>
      <c r="B3" s="40"/>
      <c r="C3" s="41"/>
      <c r="D3" s="48" t="s">
        <v>21</v>
      </c>
      <c r="E3" s="42" t="s">
        <v>26</v>
      </c>
      <c r="F3" s="51" t="s">
        <v>18</v>
      </c>
      <c r="G3" s="75" t="s">
        <v>20</v>
      </c>
      <c r="H3" s="54" t="s">
        <v>19</v>
      </c>
    </row>
    <row r="4" spans="1:8" ht="9.75">
      <c r="A4" s="43"/>
      <c r="B4" s="28"/>
      <c r="C4" s="29"/>
      <c r="D4" s="49">
        <v>2023</v>
      </c>
      <c r="E4" s="39">
        <v>2023</v>
      </c>
      <c r="F4" s="52" t="s">
        <v>311</v>
      </c>
      <c r="G4" s="76" t="s">
        <v>451</v>
      </c>
      <c r="H4" s="55"/>
    </row>
    <row r="5" spans="1:8" ht="9.75">
      <c r="A5" s="44"/>
      <c r="B5" s="45"/>
      <c r="C5" s="46"/>
      <c r="D5" s="50" t="s">
        <v>47</v>
      </c>
      <c r="E5" s="47" t="s">
        <v>229</v>
      </c>
      <c r="F5" s="53" t="s">
        <v>227</v>
      </c>
      <c r="G5" s="77"/>
      <c r="H5" s="56"/>
    </row>
    <row r="6" ht="9.75">
      <c r="G6" s="64"/>
    </row>
    <row r="7" spans="1:7" ht="12.75">
      <c r="A7" s="12" t="s">
        <v>17</v>
      </c>
      <c r="B7" s="4"/>
      <c r="C7" s="20"/>
      <c r="D7" s="20"/>
      <c r="E7" s="20"/>
      <c r="G7" s="64"/>
    </row>
    <row r="8" spans="1:7" ht="9.75">
      <c r="A8" s="16" t="s">
        <v>0</v>
      </c>
      <c r="B8" s="16" t="s">
        <v>80</v>
      </c>
      <c r="C8" s="16" t="s">
        <v>81</v>
      </c>
      <c r="D8" s="20"/>
      <c r="E8" s="20"/>
      <c r="G8" s="64"/>
    </row>
    <row r="9" spans="1:7" ht="9.75">
      <c r="A9" s="6"/>
      <c r="G9" s="64"/>
    </row>
    <row r="10" spans="1:7" ht="9.75">
      <c r="A10" s="11" t="s">
        <v>3</v>
      </c>
      <c r="B10" s="11"/>
      <c r="C10" s="18"/>
      <c r="D10" s="32">
        <f>SUM(D11:D27)</f>
        <v>124785000</v>
      </c>
      <c r="E10" s="32">
        <f>SUM(E11:E27)</f>
        <v>122621050</v>
      </c>
      <c r="F10" s="33">
        <f>SUM(F11:F27)</f>
        <v>100759622.22</v>
      </c>
      <c r="G10" s="78">
        <f>SUM(G11:G27)</f>
        <v>135885000</v>
      </c>
    </row>
    <row r="11" ht="9.75">
      <c r="G11" s="64"/>
    </row>
    <row r="12" spans="2:7" ht="9.75">
      <c r="B12" s="13">
        <v>1111</v>
      </c>
      <c r="C12" s="96" t="s">
        <v>182</v>
      </c>
      <c r="D12" s="15">
        <v>17000000</v>
      </c>
      <c r="E12" s="74">
        <v>18500000</v>
      </c>
      <c r="F12" s="74">
        <v>14528262.91</v>
      </c>
      <c r="G12" s="64">
        <v>21400000</v>
      </c>
    </row>
    <row r="13" spans="2:7" ht="9.75">
      <c r="B13" s="13">
        <v>1112</v>
      </c>
      <c r="C13" s="96" t="s">
        <v>183</v>
      </c>
      <c r="D13" s="15">
        <v>1200000</v>
      </c>
      <c r="E13" s="74">
        <v>1200000</v>
      </c>
      <c r="F13" s="74">
        <v>964214.86</v>
      </c>
      <c r="G13" s="64">
        <v>1300000</v>
      </c>
    </row>
    <row r="14" spans="2:7" ht="9.75">
      <c r="B14" s="13">
        <v>1113</v>
      </c>
      <c r="C14" s="96" t="s">
        <v>184</v>
      </c>
      <c r="D14" s="15">
        <v>3000000</v>
      </c>
      <c r="E14" s="74">
        <v>3000000</v>
      </c>
      <c r="F14" s="74">
        <v>3327656.38</v>
      </c>
      <c r="G14" s="64">
        <v>3700000</v>
      </c>
    </row>
    <row r="15" spans="2:7" ht="9.75">
      <c r="B15" s="13">
        <v>1121</v>
      </c>
      <c r="C15" s="96" t="s">
        <v>185</v>
      </c>
      <c r="D15" s="15">
        <v>25000000</v>
      </c>
      <c r="E15" s="74">
        <v>25000000</v>
      </c>
      <c r="F15" s="74">
        <v>25077376.38</v>
      </c>
      <c r="G15" s="64">
        <v>27000000</v>
      </c>
    </row>
    <row r="16" spans="2:8" ht="9.75">
      <c r="B16" s="13">
        <v>1122</v>
      </c>
      <c r="C16" s="96" t="s">
        <v>186</v>
      </c>
      <c r="D16" s="15">
        <v>9000000</v>
      </c>
      <c r="E16" s="74">
        <v>6168350</v>
      </c>
      <c r="F16" s="74">
        <v>6168350</v>
      </c>
      <c r="G16" s="64">
        <v>7000000</v>
      </c>
      <c r="H16" s="1" t="s">
        <v>155</v>
      </c>
    </row>
    <row r="17" spans="2:8" ht="9.75">
      <c r="B17" s="13">
        <v>1211</v>
      </c>
      <c r="C17" s="96" t="s">
        <v>187</v>
      </c>
      <c r="D17" s="15">
        <v>59000000</v>
      </c>
      <c r="E17" s="74">
        <v>58000000</v>
      </c>
      <c r="F17" s="74">
        <v>41235157.17</v>
      </c>
      <c r="G17" s="64">
        <v>58000000</v>
      </c>
      <c r="H17" s="1">
        <f>G12+G13+G14+G15+G17</f>
        <v>111400000</v>
      </c>
    </row>
    <row r="18" spans="2:7" ht="9.75">
      <c r="B18" s="13">
        <v>1334</v>
      </c>
      <c r="C18" s="96" t="s">
        <v>188</v>
      </c>
      <c r="D18" s="15">
        <v>50000</v>
      </c>
      <c r="E18" s="74">
        <v>191700</v>
      </c>
      <c r="F18" s="74">
        <v>264745.8</v>
      </c>
      <c r="G18" s="64">
        <v>50000</v>
      </c>
    </row>
    <row r="19" spans="2:8" ht="9.75">
      <c r="B19" s="13">
        <v>1335</v>
      </c>
      <c r="C19" s="96" t="s">
        <v>312</v>
      </c>
      <c r="D19" s="15">
        <v>0</v>
      </c>
      <c r="E19" s="74"/>
      <c r="F19" s="74"/>
      <c r="G19" s="64">
        <v>0</v>
      </c>
      <c r="H19" s="10"/>
    </row>
    <row r="20" spans="2:7" ht="9.75">
      <c r="B20" s="13">
        <v>1341</v>
      </c>
      <c r="C20" s="96" t="s">
        <v>5</v>
      </c>
      <c r="D20" s="15">
        <v>180000</v>
      </c>
      <c r="E20" s="74">
        <v>180000</v>
      </c>
      <c r="F20" s="74">
        <v>184638</v>
      </c>
      <c r="G20" s="64">
        <v>180000</v>
      </c>
    </row>
    <row r="21" spans="2:7" ht="9.75">
      <c r="B21" s="13">
        <v>1342</v>
      </c>
      <c r="C21" s="96" t="s">
        <v>248</v>
      </c>
      <c r="D21" s="15">
        <v>25000</v>
      </c>
      <c r="E21" s="74">
        <v>25000</v>
      </c>
      <c r="F21" s="74">
        <v>37224</v>
      </c>
      <c r="G21" s="64">
        <v>25000</v>
      </c>
    </row>
    <row r="22" spans="2:7" ht="9.75">
      <c r="B22" s="13">
        <v>1343</v>
      </c>
      <c r="C22" s="96" t="s">
        <v>189</v>
      </c>
      <c r="D22" s="15">
        <v>300000</v>
      </c>
      <c r="E22" s="74">
        <v>300000</v>
      </c>
      <c r="F22" s="74">
        <v>334346</v>
      </c>
      <c r="G22" s="64">
        <v>400000</v>
      </c>
    </row>
    <row r="23" spans="2:8" ht="9.75">
      <c r="B23" s="13">
        <v>1345</v>
      </c>
      <c r="C23" s="96" t="s">
        <v>4</v>
      </c>
      <c r="D23" s="15">
        <v>4000000</v>
      </c>
      <c r="E23" s="74">
        <v>4000000</v>
      </c>
      <c r="F23" s="74">
        <v>3489274.26</v>
      </c>
      <c r="G23" s="64">
        <v>5000000</v>
      </c>
      <c r="H23" s="1" t="s">
        <v>610</v>
      </c>
    </row>
    <row r="24" spans="2:7" ht="9.75">
      <c r="B24" s="13">
        <v>1356</v>
      </c>
      <c r="C24" s="96" t="s">
        <v>190</v>
      </c>
      <c r="D24" s="15">
        <v>30000</v>
      </c>
      <c r="E24" s="74">
        <v>56000</v>
      </c>
      <c r="F24" s="74">
        <v>56232.57</v>
      </c>
      <c r="G24" s="64">
        <v>30000</v>
      </c>
    </row>
    <row r="25" spans="2:7" ht="9.75">
      <c r="B25" s="13">
        <v>1361</v>
      </c>
      <c r="C25" s="96" t="s">
        <v>6</v>
      </c>
      <c r="D25" s="15">
        <v>500000</v>
      </c>
      <c r="E25" s="74">
        <v>500000</v>
      </c>
      <c r="F25" s="74">
        <v>458784</v>
      </c>
      <c r="G25" s="64">
        <v>500000</v>
      </c>
    </row>
    <row r="26" spans="2:7" ht="9.75">
      <c r="B26" s="13">
        <v>1381</v>
      </c>
      <c r="C26" s="96" t="s">
        <v>157</v>
      </c>
      <c r="D26" s="15">
        <v>500000</v>
      </c>
      <c r="E26" s="74">
        <v>500000</v>
      </c>
      <c r="F26" s="74">
        <v>627468.25</v>
      </c>
      <c r="G26" s="64">
        <v>1300000</v>
      </c>
    </row>
    <row r="27" spans="1:9" ht="9.75">
      <c r="A27" s="6"/>
      <c r="B27" s="6">
        <v>1511</v>
      </c>
      <c r="C27" s="97" t="s">
        <v>22</v>
      </c>
      <c r="D27" s="1">
        <v>5000000</v>
      </c>
      <c r="E27" s="1">
        <v>5000000</v>
      </c>
      <c r="F27" s="1">
        <v>4005891.64</v>
      </c>
      <c r="G27" s="64">
        <v>10000000</v>
      </c>
      <c r="H27" s="1" t="s">
        <v>557</v>
      </c>
      <c r="I27" s="1"/>
    </row>
    <row r="28" spans="1:9" ht="9.75">
      <c r="A28" s="6"/>
      <c r="C28" s="97"/>
      <c r="G28" s="64"/>
      <c r="I28" s="1"/>
    </row>
    <row r="29" spans="1:9" ht="9.75">
      <c r="A29" s="11" t="s">
        <v>7</v>
      </c>
      <c r="B29" s="11"/>
      <c r="C29" s="98"/>
      <c r="D29" s="32">
        <f>SUM(D31:D110)</f>
        <v>18773934.240000002</v>
      </c>
      <c r="E29" s="32">
        <f>SUM(E31:E110)</f>
        <v>23548995.740000002</v>
      </c>
      <c r="F29" s="33">
        <f>SUM(F31:F110)</f>
        <v>18910586.77</v>
      </c>
      <c r="G29" s="78">
        <f>SUM(G31:G110)</f>
        <v>20426931.240000002</v>
      </c>
      <c r="I29" s="1"/>
    </row>
    <row r="30" spans="1:9" ht="9.75">
      <c r="A30" s="11"/>
      <c r="B30" s="11"/>
      <c r="C30" s="98"/>
      <c r="D30" s="32"/>
      <c r="E30" s="32"/>
      <c r="F30" s="33"/>
      <c r="G30" s="78"/>
      <c r="I30" s="1"/>
    </row>
    <row r="31" spans="1:9" ht="9.75">
      <c r="A31" s="13">
        <v>1032</v>
      </c>
      <c r="B31" s="13">
        <v>2119</v>
      </c>
      <c r="C31" s="96" t="s">
        <v>191</v>
      </c>
      <c r="D31" s="15">
        <v>2900</v>
      </c>
      <c r="E31" s="74">
        <v>2900</v>
      </c>
      <c r="F31" s="74"/>
      <c r="G31" s="64">
        <v>2900</v>
      </c>
      <c r="I31" s="1"/>
    </row>
    <row r="32" spans="1:9" ht="9.75">
      <c r="A32" s="13">
        <v>1032</v>
      </c>
      <c r="B32" s="13">
        <v>2131</v>
      </c>
      <c r="C32" s="96" t="s">
        <v>192</v>
      </c>
      <c r="D32" s="15"/>
      <c r="E32" s="74"/>
      <c r="F32" s="74"/>
      <c r="G32" s="64"/>
      <c r="I32" s="1"/>
    </row>
    <row r="33" spans="1:7" ht="9.75">
      <c r="A33" s="13"/>
      <c r="B33" s="13"/>
      <c r="C33" s="96" t="s">
        <v>23</v>
      </c>
      <c r="D33" s="15">
        <v>200000</v>
      </c>
      <c r="E33" s="74">
        <v>521000</v>
      </c>
      <c r="F33" s="74">
        <v>521255</v>
      </c>
      <c r="G33" s="64">
        <v>200000</v>
      </c>
    </row>
    <row r="34" spans="1:7" ht="9.75">
      <c r="A34" s="13"/>
      <c r="B34" s="13"/>
      <c r="C34" s="96" t="s">
        <v>24</v>
      </c>
      <c r="D34" s="15">
        <v>30000</v>
      </c>
      <c r="E34" s="74">
        <v>71800</v>
      </c>
      <c r="F34" s="74">
        <v>71882</v>
      </c>
      <c r="G34" s="64">
        <v>30000</v>
      </c>
    </row>
    <row r="35" spans="1:7" ht="9.75">
      <c r="A35" s="13">
        <v>1032</v>
      </c>
      <c r="B35" s="13">
        <v>2329</v>
      </c>
      <c r="C35" s="96" t="s">
        <v>193</v>
      </c>
      <c r="D35" s="15">
        <v>50000</v>
      </c>
      <c r="E35" s="74">
        <v>86000</v>
      </c>
      <c r="F35" s="74">
        <v>86115</v>
      </c>
      <c r="G35" s="64">
        <v>50000</v>
      </c>
    </row>
    <row r="36" spans="1:7" ht="9.75">
      <c r="A36" s="13"/>
      <c r="B36" s="13"/>
      <c r="C36" s="96"/>
      <c r="D36" s="15"/>
      <c r="E36" s="74"/>
      <c r="F36" s="74"/>
      <c r="G36" s="64"/>
    </row>
    <row r="37" spans="1:7" ht="9.75">
      <c r="A37" s="13">
        <v>2144</v>
      </c>
      <c r="B37" s="13">
        <v>2111</v>
      </c>
      <c r="C37" s="96" t="s">
        <v>194</v>
      </c>
      <c r="D37" s="15">
        <v>120000</v>
      </c>
      <c r="E37" s="74">
        <v>381100</v>
      </c>
      <c r="F37" s="74">
        <v>381108.5</v>
      </c>
      <c r="G37" s="64">
        <v>120000</v>
      </c>
    </row>
    <row r="38" spans="1:7" ht="9.75">
      <c r="A38" s="13">
        <v>2169</v>
      </c>
      <c r="B38" s="13">
        <v>2212</v>
      </c>
      <c r="C38" s="96" t="s">
        <v>249</v>
      </c>
      <c r="D38" s="15">
        <v>0</v>
      </c>
      <c r="E38" s="74"/>
      <c r="F38" s="74">
        <v>40000</v>
      </c>
      <c r="G38" s="64"/>
    </row>
    <row r="39" spans="1:7" ht="9.75">
      <c r="A39" s="13">
        <v>2169</v>
      </c>
      <c r="B39" s="13">
        <v>2324</v>
      </c>
      <c r="C39" s="96" t="s">
        <v>250</v>
      </c>
      <c r="D39" s="15">
        <v>0</v>
      </c>
      <c r="E39" s="74"/>
      <c r="F39" s="74">
        <v>1000</v>
      </c>
      <c r="G39" s="64"/>
    </row>
    <row r="40" spans="1:7" ht="9.75">
      <c r="A40" s="13">
        <v>2212</v>
      </c>
      <c r="B40" s="13">
        <v>2322</v>
      </c>
      <c r="C40" s="96" t="s">
        <v>565</v>
      </c>
      <c r="D40" s="15">
        <v>0</v>
      </c>
      <c r="E40" s="74">
        <v>135200</v>
      </c>
      <c r="F40" s="74">
        <v>135298</v>
      </c>
      <c r="G40" s="64"/>
    </row>
    <row r="41" spans="1:7" ht="9.75">
      <c r="A41" s="13">
        <v>2212</v>
      </c>
      <c r="B41" s="13">
        <v>2324</v>
      </c>
      <c r="C41" s="96" t="s">
        <v>566</v>
      </c>
      <c r="D41" s="15">
        <v>0</v>
      </c>
      <c r="E41" s="74"/>
      <c r="F41" s="74">
        <v>17404.88</v>
      </c>
      <c r="G41" s="64"/>
    </row>
    <row r="42" spans="1:7" ht="9.75">
      <c r="A42" s="13">
        <v>2219</v>
      </c>
      <c r="B42" s="14">
        <v>2111</v>
      </c>
      <c r="C42" s="96" t="s">
        <v>195</v>
      </c>
      <c r="D42" s="15">
        <v>50000</v>
      </c>
      <c r="E42" s="74">
        <v>50000</v>
      </c>
      <c r="F42" s="74">
        <v>35195.45</v>
      </c>
      <c r="G42" s="64">
        <v>50000</v>
      </c>
    </row>
    <row r="43" spans="1:7" ht="9.75">
      <c r="A43" s="13">
        <v>2219</v>
      </c>
      <c r="B43" s="14">
        <v>2322</v>
      </c>
      <c r="C43" s="96" t="s">
        <v>313</v>
      </c>
      <c r="D43" s="15">
        <v>0</v>
      </c>
      <c r="E43" s="74">
        <v>0</v>
      </c>
      <c r="F43" s="74"/>
      <c r="G43" s="64"/>
    </row>
    <row r="44" spans="1:7" ht="9.75">
      <c r="A44" s="13"/>
      <c r="B44" s="13"/>
      <c r="C44" s="96"/>
      <c r="D44" s="15"/>
      <c r="E44" s="74"/>
      <c r="F44" s="74"/>
      <c r="G44" s="64"/>
    </row>
    <row r="45" spans="1:7" ht="9.75">
      <c r="A45" s="13">
        <v>3111</v>
      </c>
      <c r="B45" s="13">
        <v>2122</v>
      </c>
      <c r="C45" s="96" t="s">
        <v>251</v>
      </c>
      <c r="D45" s="15">
        <v>7980</v>
      </c>
      <c r="E45" s="74">
        <v>7980</v>
      </c>
      <c r="F45" s="74">
        <v>3990</v>
      </c>
      <c r="G45" s="64">
        <v>7980</v>
      </c>
    </row>
    <row r="46" spans="1:7" ht="9.75">
      <c r="A46" s="13"/>
      <c r="B46" s="13"/>
      <c r="C46" s="96" t="s">
        <v>252</v>
      </c>
      <c r="D46" s="15">
        <v>136112</v>
      </c>
      <c r="E46" s="74">
        <v>136112</v>
      </c>
      <c r="F46" s="74"/>
      <c r="G46" s="64">
        <v>120299</v>
      </c>
    </row>
    <row r="47" spans="1:7" ht="9.75">
      <c r="A47" s="13">
        <v>3111</v>
      </c>
      <c r="B47" s="13">
        <v>2321</v>
      </c>
      <c r="C47" s="96" t="s">
        <v>363</v>
      </c>
      <c r="D47" s="15"/>
      <c r="E47" s="74">
        <v>4573</v>
      </c>
      <c r="F47" s="74">
        <v>4573</v>
      </c>
      <c r="G47" s="64"/>
    </row>
    <row r="48" spans="1:7" ht="9.75">
      <c r="A48" s="13">
        <v>3111</v>
      </c>
      <c r="B48" s="13">
        <v>2324</v>
      </c>
      <c r="C48" s="96" t="s">
        <v>314</v>
      </c>
      <c r="D48" s="15"/>
      <c r="E48" s="74"/>
      <c r="F48" s="74"/>
      <c r="G48" s="64">
        <v>0</v>
      </c>
    </row>
    <row r="49" spans="1:7" ht="9.75">
      <c r="A49" s="13">
        <v>3113</v>
      </c>
      <c r="B49" s="14">
        <v>2122</v>
      </c>
      <c r="C49" s="96" t="s">
        <v>25</v>
      </c>
      <c r="D49" s="15">
        <v>41986.9</v>
      </c>
      <c r="E49" s="74">
        <v>41983.9</v>
      </c>
      <c r="F49" s="74">
        <v>20991.9</v>
      </c>
      <c r="G49" s="64">
        <v>41983.9</v>
      </c>
    </row>
    <row r="50" spans="1:7" ht="9.75">
      <c r="A50" s="13">
        <v>3113</v>
      </c>
      <c r="B50" s="14">
        <v>2321</v>
      </c>
      <c r="C50" s="96" t="s">
        <v>452</v>
      </c>
      <c r="D50" s="15">
        <v>0</v>
      </c>
      <c r="E50" s="74">
        <v>12552</v>
      </c>
      <c r="F50" s="74">
        <v>12552</v>
      </c>
      <c r="G50" s="64"/>
    </row>
    <row r="51" spans="1:7" ht="9.75">
      <c r="A51" s="13">
        <v>3113</v>
      </c>
      <c r="B51" s="14">
        <v>2324</v>
      </c>
      <c r="C51" s="96" t="s">
        <v>453</v>
      </c>
      <c r="D51" s="15">
        <v>0</v>
      </c>
      <c r="E51" s="74">
        <v>740000</v>
      </c>
      <c r="F51" s="74"/>
      <c r="G51" s="64"/>
    </row>
    <row r="52" spans="1:7" ht="9.75">
      <c r="A52" s="13">
        <v>3114</v>
      </c>
      <c r="B52" s="14">
        <v>2122</v>
      </c>
      <c r="C52" s="96" t="s">
        <v>225</v>
      </c>
      <c r="D52" s="15">
        <v>28669</v>
      </c>
      <c r="E52" s="74">
        <v>28669</v>
      </c>
      <c r="F52" s="74">
        <v>14334.5</v>
      </c>
      <c r="G52" s="64">
        <v>28669</v>
      </c>
    </row>
    <row r="53" spans="1:7" ht="9.75">
      <c r="A53" s="13">
        <v>3122</v>
      </c>
      <c r="B53" s="14">
        <v>2122</v>
      </c>
      <c r="C53" s="96" t="s">
        <v>13</v>
      </c>
      <c r="D53" s="15">
        <v>37279</v>
      </c>
      <c r="E53" s="74">
        <v>37279</v>
      </c>
      <c r="F53" s="74">
        <v>18639.5</v>
      </c>
      <c r="G53" s="64">
        <v>100000</v>
      </c>
    </row>
    <row r="54" spans="1:7" ht="9.75">
      <c r="A54" s="13">
        <v>3231</v>
      </c>
      <c r="B54" s="13">
        <v>2122</v>
      </c>
      <c r="C54" s="96" t="s">
        <v>196</v>
      </c>
      <c r="D54" s="15">
        <v>23239.34</v>
      </c>
      <c r="E54" s="74">
        <v>17865.74</v>
      </c>
      <c r="F54" s="74">
        <v>8932.74</v>
      </c>
      <c r="G54" s="64">
        <v>23239.34</v>
      </c>
    </row>
    <row r="55" spans="1:7" ht="9.75">
      <c r="A55" s="13"/>
      <c r="B55" s="13"/>
      <c r="C55" s="96"/>
      <c r="D55" s="15"/>
      <c r="E55" s="74"/>
      <c r="F55" s="74"/>
      <c r="G55" s="64"/>
    </row>
    <row r="56" spans="1:7" ht="9.75">
      <c r="A56" s="13">
        <v>3314</v>
      </c>
      <c r="B56" s="13">
        <v>2111</v>
      </c>
      <c r="C56" s="96" t="s">
        <v>197</v>
      </c>
      <c r="D56" s="15">
        <v>30000</v>
      </c>
      <c r="E56" s="74">
        <v>30000</v>
      </c>
      <c r="F56" s="74">
        <v>34476</v>
      </c>
      <c r="G56" s="64">
        <v>30000</v>
      </c>
    </row>
    <row r="57" spans="1:7" ht="9.75">
      <c r="A57" s="13">
        <v>3314</v>
      </c>
      <c r="B57" s="13">
        <v>2324</v>
      </c>
      <c r="C57" s="96" t="s">
        <v>454</v>
      </c>
      <c r="D57" s="15"/>
      <c r="E57" s="74">
        <v>240</v>
      </c>
      <c r="F57" s="74">
        <v>241.43</v>
      </c>
      <c r="G57" s="64"/>
    </row>
    <row r="58" spans="1:7" ht="9.75">
      <c r="A58" s="13">
        <v>3315</v>
      </c>
      <c r="B58" s="13">
        <v>2111</v>
      </c>
      <c r="C58" s="96" t="s">
        <v>198</v>
      </c>
      <c r="D58" s="15">
        <v>2000</v>
      </c>
      <c r="E58" s="74">
        <v>2000</v>
      </c>
      <c r="F58" s="74">
        <v>4835</v>
      </c>
      <c r="G58" s="64">
        <v>2000</v>
      </c>
    </row>
    <row r="59" spans="1:7" ht="9.75">
      <c r="A59" s="13">
        <v>3319</v>
      </c>
      <c r="B59" s="13">
        <v>2122</v>
      </c>
      <c r="C59" s="96" t="s">
        <v>199</v>
      </c>
      <c r="D59" s="15">
        <v>32000</v>
      </c>
      <c r="E59" s="74">
        <v>47027</v>
      </c>
      <c r="F59" s="74">
        <v>23513.5</v>
      </c>
      <c r="G59" s="64">
        <v>49000</v>
      </c>
    </row>
    <row r="60" spans="1:7" ht="9.75">
      <c r="A60" s="13"/>
      <c r="B60" s="13"/>
      <c r="C60" s="96"/>
      <c r="D60" s="15"/>
      <c r="E60" s="74"/>
      <c r="F60" s="74"/>
      <c r="G60" s="64"/>
    </row>
    <row r="61" spans="1:7" ht="9.75">
      <c r="A61" s="13">
        <v>3419</v>
      </c>
      <c r="B61" s="13">
        <v>2229</v>
      </c>
      <c r="C61" s="96" t="s">
        <v>315</v>
      </c>
      <c r="D61" s="15"/>
      <c r="E61" s="74"/>
      <c r="F61" s="74"/>
      <c r="G61" s="64"/>
    </row>
    <row r="62" spans="1:7" ht="9.75">
      <c r="A62" s="13"/>
      <c r="B62" s="13"/>
      <c r="C62" s="96"/>
      <c r="D62" s="15"/>
      <c r="E62" s="74"/>
      <c r="F62" s="74"/>
      <c r="G62" s="64"/>
    </row>
    <row r="63" spans="1:7" ht="9.75">
      <c r="A63" s="13">
        <v>3511</v>
      </c>
      <c r="B63" s="13">
        <v>2122</v>
      </c>
      <c r="C63" s="96" t="s">
        <v>200</v>
      </c>
      <c r="D63" s="15">
        <v>124860</v>
      </c>
      <c r="E63" s="74">
        <v>124860</v>
      </c>
      <c r="F63" s="74">
        <v>117134</v>
      </c>
      <c r="G63" s="64">
        <v>124860</v>
      </c>
    </row>
    <row r="64" spans="1:7" ht="9.75">
      <c r="A64" s="13"/>
      <c r="B64" s="13"/>
      <c r="C64" s="96"/>
      <c r="D64" s="15"/>
      <c r="E64" s="74"/>
      <c r="F64" s="74"/>
      <c r="G64" s="64"/>
    </row>
    <row r="65" spans="1:7" ht="9.75">
      <c r="A65" s="13">
        <v>3612</v>
      </c>
      <c r="B65" s="13">
        <v>2119</v>
      </c>
      <c r="C65" s="96" t="s">
        <v>201</v>
      </c>
      <c r="D65" s="15">
        <v>3500000</v>
      </c>
      <c r="E65" s="74">
        <v>3500000</v>
      </c>
      <c r="F65" s="74">
        <v>3038333.81</v>
      </c>
      <c r="G65" s="64">
        <v>3500000</v>
      </c>
    </row>
    <row r="66" spans="1:8" ht="9.75">
      <c r="A66" s="13">
        <v>3612</v>
      </c>
      <c r="B66" s="13">
        <v>2132</v>
      </c>
      <c r="C66" s="96" t="s">
        <v>202</v>
      </c>
      <c r="D66" s="15">
        <v>8200000</v>
      </c>
      <c r="E66" s="74">
        <v>8200000</v>
      </c>
      <c r="F66" s="74">
        <v>7463825.66</v>
      </c>
      <c r="G66" s="64">
        <v>9400000</v>
      </c>
      <c r="H66" s="1" t="s">
        <v>611</v>
      </c>
    </row>
    <row r="67" spans="1:7" ht="9.75">
      <c r="A67" s="13">
        <v>3612</v>
      </c>
      <c r="B67" s="13">
        <v>2322</v>
      </c>
      <c r="C67" s="96" t="s">
        <v>567</v>
      </c>
      <c r="D67" s="15">
        <v>0</v>
      </c>
      <c r="E67" s="74">
        <v>1800000</v>
      </c>
      <c r="F67" s="74"/>
      <c r="G67" s="64"/>
    </row>
    <row r="68" spans="1:7" ht="9.75">
      <c r="A68" s="13">
        <v>3612</v>
      </c>
      <c r="B68" s="13">
        <v>2324</v>
      </c>
      <c r="C68" s="96" t="s">
        <v>253</v>
      </c>
      <c r="D68" s="15">
        <v>0</v>
      </c>
      <c r="E68" s="74">
        <v>459700</v>
      </c>
      <c r="F68" s="74">
        <v>459728.13</v>
      </c>
      <c r="G68" s="64">
        <v>0</v>
      </c>
    </row>
    <row r="69" spans="1:7" ht="9.75">
      <c r="A69" s="13">
        <v>3613</v>
      </c>
      <c r="B69" s="13">
        <v>2119</v>
      </c>
      <c r="C69" s="96" t="s">
        <v>203</v>
      </c>
      <c r="D69" s="15">
        <v>550000</v>
      </c>
      <c r="E69" s="74">
        <v>550000</v>
      </c>
      <c r="F69" s="74">
        <v>583732.06</v>
      </c>
      <c r="G69" s="64">
        <v>550000</v>
      </c>
    </row>
    <row r="70" spans="1:7" ht="9.75">
      <c r="A70" s="13">
        <v>3613</v>
      </c>
      <c r="B70" s="13">
        <v>2132</v>
      </c>
      <c r="C70" s="96" t="s">
        <v>204</v>
      </c>
      <c r="D70" s="15">
        <v>703000</v>
      </c>
      <c r="E70" s="74">
        <v>703000</v>
      </c>
      <c r="F70" s="74">
        <v>527274</v>
      </c>
      <c r="G70" s="64">
        <v>703000</v>
      </c>
    </row>
    <row r="71" spans="1:7" ht="9.75">
      <c r="A71" s="13">
        <v>3613</v>
      </c>
      <c r="B71" s="13">
        <v>2132</v>
      </c>
      <c r="C71" s="96" t="s">
        <v>316</v>
      </c>
      <c r="D71" s="15">
        <v>3250000</v>
      </c>
      <c r="E71" s="74">
        <v>3250000</v>
      </c>
      <c r="F71" s="74">
        <v>2657197</v>
      </c>
      <c r="G71" s="64">
        <v>3250000</v>
      </c>
    </row>
    <row r="72" spans="1:7" ht="9.75">
      <c r="A72" s="13">
        <v>3613</v>
      </c>
      <c r="B72" s="13">
        <v>2322</v>
      </c>
      <c r="C72" s="96" t="s">
        <v>205</v>
      </c>
      <c r="D72" s="15"/>
      <c r="E72" s="74">
        <v>9700</v>
      </c>
      <c r="F72" s="74">
        <v>9710</v>
      </c>
      <c r="G72" s="64"/>
    </row>
    <row r="73" spans="1:7" ht="9.75">
      <c r="A73" s="13">
        <v>3613</v>
      </c>
      <c r="B73" s="13">
        <v>2324</v>
      </c>
      <c r="C73" s="96" t="s">
        <v>254</v>
      </c>
      <c r="D73" s="15">
        <v>0</v>
      </c>
      <c r="E73" s="74">
        <v>144500</v>
      </c>
      <c r="F73" s="74">
        <v>147450.14</v>
      </c>
      <c r="G73" s="64"/>
    </row>
    <row r="74" spans="1:7" ht="9.75">
      <c r="A74" s="13"/>
      <c r="B74" s="13"/>
      <c r="C74" s="96"/>
      <c r="D74" s="15"/>
      <c r="E74" s="74"/>
      <c r="F74" s="74"/>
      <c r="G74" s="64"/>
    </row>
    <row r="75" spans="1:7" ht="9.75">
      <c r="A75" s="13">
        <v>3631</v>
      </c>
      <c r="B75" s="13">
        <v>2324</v>
      </c>
      <c r="C75" s="96" t="s">
        <v>317</v>
      </c>
      <c r="D75" s="15"/>
      <c r="E75" s="74"/>
      <c r="F75" s="74"/>
      <c r="G75" s="64"/>
    </row>
    <row r="76" spans="1:7" ht="9.75">
      <c r="A76" s="13">
        <v>3632</v>
      </c>
      <c r="B76" s="13">
        <v>2111</v>
      </c>
      <c r="C76" s="96" t="s">
        <v>206</v>
      </c>
      <c r="D76" s="15">
        <v>50000</v>
      </c>
      <c r="E76" s="74">
        <v>161800</v>
      </c>
      <c r="F76" s="74">
        <v>192388</v>
      </c>
      <c r="G76" s="64">
        <v>50000</v>
      </c>
    </row>
    <row r="77" spans="1:7" ht="9.75">
      <c r="A77" s="13">
        <v>3632</v>
      </c>
      <c r="B77" s="13">
        <v>2324</v>
      </c>
      <c r="C77" s="96" t="s">
        <v>366</v>
      </c>
      <c r="D77" s="15"/>
      <c r="E77" s="74">
        <v>14000</v>
      </c>
      <c r="F77" s="74">
        <v>14203</v>
      </c>
      <c r="G77" s="64"/>
    </row>
    <row r="78" spans="1:7" ht="9.75">
      <c r="A78" s="13">
        <v>3639</v>
      </c>
      <c r="B78" s="14">
        <v>2119</v>
      </c>
      <c r="C78" s="96" t="s">
        <v>207</v>
      </c>
      <c r="D78" s="15">
        <v>30000</v>
      </c>
      <c r="E78" s="74">
        <v>80000</v>
      </c>
      <c r="F78" s="74">
        <v>80059</v>
      </c>
      <c r="G78" s="64">
        <v>30000</v>
      </c>
    </row>
    <row r="79" spans="1:8" ht="9.75">
      <c r="A79" s="13"/>
      <c r="B79" s="14"/>
      <c r="C79" s="96" t="s">
        <v>289</v>
      </c>
      <c r="D79" s="15"/>
      <c r="E79" s="74"/>
      <c r="F79" s="74"/>
      <c r="G79" s="64"/>
      <c r="H79" s="1" t="s">
        <v>558</v>
      </c>
    </row>
    <row r="80" spans="1:7" ht="9.75">
      <c r="A80" s="13">
        <v>3639</v>
      </c>
      <c r="B80" s="13">
        <v>2131</v>
      </c>
      <c r="C80" s="96" t="s">
        <v>208</v>
      </c>
      <c r="D80" s="15">
        <v>300000</v>
      </c>
      <c r="E80" s="74">
        <v>300000</v>
      </c>
      <c r="F80" s="74">
        <v>170640.36</v>
      </c>
      <c r="G80" s="64">
        <v>300000</v>
      </c>
    </row>
    <row r="81" spans="1:7" ht="9.75">
      <c r="A81" s="13">
        <v>3639</v>
      </c>
      <c r="B81" s="13">
        <v>2132</v>
      </c>
      <c r="C81" s="96" t="s">
        <v>235</v>
      </c>
      <c r="D81" s="15">
        <v>57000</v>
      </c>
      <c r="E81" s="74">
        <v>57000</v>
      </c>
      <c r="F81" s="74">
        <v>33773.52</v>
      </c>
      <c r="G81" s="64">
        <v>57000</v>
      </c>
    </row>
    <row r="82" spans="1:8" ht="9.75">
      <c r="A82" s="13">
        <v>3639</v>
      </c>
      <c r="B82" s="13">
        <v>2132</v>
      </c>
      <c r="C82" s="96" t="s">
        <v>553</v>
      </c>
      <c r="D82" s="15"/>
      <c r="E82" s="74"/>
      <c r="F82" s="74"/>
      <c r="G82" s="64"/>
      <c r="H82" s="1" t="s">
        <v>612</v>
      </c>
    </row>
    <row r="83" spans="1:7" ht="9.75">
      <c r="A83" s="13">
        <v>3639</v>
      </c>
      <c r="B83" s="13">
        <v>2310</v>
      </c>
      <c r="C83" s="96" t="s">
        <v>568</v>
      </c>
      <c r="D83" s="15">
        <v>0</v>
      </c>
      <c r="E83" s="74"/>
      <c r="F83" s="74">
        <v>5000</v>
      </c>
      <c r="G83" s="64"/>
    </row>
    <row r="84" spans="1:7" ht="9.75">
      <c r="A84" s="13">
        <v>3639</v>
      </c>
      <c r="B84" s="13">
        <v>2324</v>
      </c>
      <c r="C84" s="96" t="s">
        <v>255</v>
      </c>
      <c r="D84" s="15">
        <v>10000</v>
      </c>
      <c r="E84" s="74">
        <v>24900</v>
      </c>
      <c r="F84" s="74">
        <v>35604</v>
      </c>
      <c r="G84" s="64">
        <v>10000</v>
      </c>
    </row>
    <row r="85" spans="1:7" ht="9.75">
      <c r="A85" s="13"/>
      <c r="B85" s="13"/>
      <c r="C85" s="96"/>
      <c r="D85" s="15"/>
      <c r="E85" s="74"/>
      <c r="F85" s="74"/>
      <c r="G85" s="64"/>
    </row>
    <row r="86" spans="1:7" ht="9.75">
      <c r="A86" s="13">
        <v>3725</v>
      </c>
      <c r="B86" s="13">
        <v>2324</v>
      </c>
      <c r="C86" s="96" t="s">
        <v>209</v>
      </c>
      <c r="D86" s="15">
        <v>1000000</v>
      </c>
      <c r="E86" s="74">
        <v>1000000</v>
      </c>
      <c r="F86" s="74">
        <v>1272272.06</v>
      </c>
      <c r="G86" s="64">
        <v>1200000</v>
      </c>
    </row>
    <row r="87" spans="1:7" ht="9.75">
      <c r="A87" s="13">
        <v>3745</v>
      </c>
      <c r="B87" s="13">
        <v>2321</v>
      </c>
      <c r="C87" s="96" t="s">
        <v>364</v>
      </c>
      <c r="D87" s="15">
        <v>0</v>
      </c>
      <c r="E87" s="74">
        <v>16187</v>
      </c>
      <c r="F87" s="74">
        <v>16187</v>
      </c>
      <c r="G87" s="64"/>
    </row>
    <row r="88" spans="1:7" ht="9.75">
      <c r="A88" s="13">
        <v>3745</v>
      </c>
      <c r="B88" s="13">
        <v>2324</v>
      </c>
      <c r="C88" s="96" t="s">
        <v>455</v>
      </c>
      <c r="D88" s="15">
        <v>0</v>
      </c>
      <c r="E88" s="74">
        <v>103000</v>
      </c>
      <c r="F88" s="74">
        <v>103043</v>
      </c>
      <c r="G88" s="64"/>
    </row>
    <row r="89" spans="1:7" ht="9.75">
      <c r="A89" s="13">
        <v>3769</v>
      </c>
      <c r="B89" s="13">
        <v>2212</v>
      </c>
      <c r="C89" s="96" t="s">
        <v>210</v>
      </c>
      <c r="D89" s="15">
        <v>0</v>
      </c>
      <c r="E89" s="74"/>
      <c r="F89" s="74"/>
      <c r="G89" s="64"/>
    </row>
    <row r="90" spans="1:7" ht="9.75">
      <c r="A90" s="13"/>
      <c r="B90" s="13"/>
      <c r="C90" s="96"/>
      <c r="D90" s="15"/>
      <c r="E90" s="74"/>
      <c r="F90" s="74"/>
      <c r="G90" s="64"/>
    </row>
    <row r="91" spans="1:7" ht="9.75">
      <c r="A91" s="13">
        <v>4349</v>
      </c>
      <c r="B91" s="13">
        <v>2324</v>
      </c>
      <c r="C91" s="96" t="s">
        <v>456</v>
      </c>
      <c r="D91" s="15">
        <v>0</v>
      </c>
      <c r="E91" s="74">
        <v>5200</v>
      </c>
      <c r="F91" s="74">
        <v>5203</v>
      </c>
      <c r="G91" s="64"/>
    </row>
    <row r="92" spans="1:7" ht="9.75">
      <c r="A92" s="13">
        <v>4350</v>
      </c>
      <c r="B92" s="13">
        <v>2122</v>
      </c>
      <c r="C92" s="96" t="s">
        <v>232</v>
      </c>
      <c r="D92" s="15">
        <v>109408</v>
      </c>
      <c r="E92" s="74">
        <v>109408</v>
      </c>
      <c r="F92" s="74"/>
      <c r="G92" s="64"/>
    </row>
    <row r="93" spans="1:7" ht="9.75">
      <c r="A93" s="13">
        <v>4350</v>
      </c>
      <c r="B93" s="13">
        <v>2324</v>
      </c>
      <c r="C93" s="96" t="s">
        <v>365</v>
      </c>
      <c r="D93" s="15"/>
      <c r="E93" s="74"/>
      <c r="F93" s="74"/>
      <c r="G93" s="64"/>
    </row>
    <row r="94" spans="1:7" ht="9.75">
      <c r="A94" s="13"/>
      <c r="B94" s="13"/>
      <c r="C94" s="96"/>
      <c r="D94" s="15"/>
      <c r="E94" s="74"/>
      <c r="F94" s="74"/>
      <c r="G94" s="64"/>
    </row>
    <row r="95" spans="1:7" ht="9.75">
      <c r="A95" s="13">
        <v>5311</v>
      </c>
      <c r="B95" s="13">
        <v>2212</v>
      </c>
      <c r="C95" s="96" t="s">
        <v>256</v>
      </c>
      <c r="D95" s="15">
        <v>5000</v>
      </c>
      <c r="E95" s="74">
        <v>5000</v>
      </c>
      <c r="F95" s="74">
        <v>2200</v>
      </c>
      <c r="G95" s="64">
        <v>5000</v>
      </c>
    </row>
    <row r="96" spans="1:7" ht="9.75">
      <c r="A96" s="13">
        <v>5512</v>
      </c>
      <c r="B96" s="13">
        <v>2324</v>
      </c>
      <c r="C96" s="96" t="s">
        <v>457</v>
      </c>
      <c r="D96" s="15">
        <v>0</v>
      </c>
      <c r="E96" s="74">
        <v>800</v>
      </c>
      <c r="F96" s="74">
        <v>810</v>
      </c>
      <c r="G96" s="64"/>
    </row>
    <row r="97" spans="1:7" ht="9.75">
      <c r="A97" s="13"/>
      <c r="B97" s="13"/>
      <c r="C97" s="96"/>
      <c r="D97" s="15"/>
      <c r="E97" s="74"/>
      <c r="F97" s="74"/>
      <c r="G97" s="64"/>
    </row>
    <row r="98" spans="1:7" ht="9.75">
      <c r="A98" s="13">
        <v>6171</v>
      </c>
      <c r="B98" s="13">
        <v>2111</v>
      </c>
      <c r="C98" s="96" t="s">
        <v>211</v>
      </c>
      <c r="D98" s="15">
        <v>2000</v>
      </c>
      <c r="E98" s="74">
        <v>2000</v>
      </c>
      <c r="F98" s="74">
        <v>2030</v>
      </c>
      <c r="G98" s="64">
        <v>2000</v>
      </c>
    </row>
    <row r="99" spans="1:7" ht="9.75">
      <c r="A99" s="13">
        <v>6171</v>
      </c>
      <c r="B99" s="13">
        <v>2212</v>
      </c>
      <c r="C99" s="96" t="s">
        <v>367</v>
      </c>
      <c r="D99" s="15"/>
      <c r="E99" s="74"/>
      <c r="F99" s="74"/>
      <c r="G99" s="64"/>
    </row>
    <row r="100" spans="1:7" ht="9.75">
      <c r="A100" s="13">
        <v>6171</v>
      </c>
      <c r="B100" s="13">
        <v>2324</v>
      </c>
      <c r="C100" s="96" t="s">
        <v>318</v>
      </c>
      <c r="D100" s="15">
        <v>50000</v>
      </c>
      <c r="E100" s="74">
        <v>50000</v>
      </c>
      <c r="F100" s="74">
        <v>34878.24</v>
      </c>
      <c r="G100" s="64">
        <v>50000</v>
      </c>
    </row>
    <row r="101" spans="1:7" ht="9.75">
      <c r="A101" s="13">
        <v>6171</v>
      </c>
      <c r="B101" s="13">
        <v>2329</v>
      </c>
      <c r="C101" s="96" t="s">
        <v>212</v>
      </c>
      <c r="D101" s="15">
        <v>2000</v>
      </c>
      <c r="E101" s="74">
        <v>2000</v>
      </c>
      <c r="F101" s="74">
        <v>0.43</v>
      </c>
      <c r="G101" s="64">
        <v>2000</v>
      </c>
    </row>
    <row r="102" spans="1:7" ht="9.75">
      <c r="A102" s="13"/>
      <c r="B102" s="13"/>
      <c r="C102" s="96"/>
      <c r="D102" s="15"/>
      <c r="E102" s="74"/>
      <c r="F102" s="74"/>
      <c r="G102" s="64"/>
    </row>
    <row r="103" spans="1:7" ht="9.75">
      <c r="A103" s="13">
        <v>6310</v>
      </c>
      <c r="B103" s="13">
        <v>2141</v>
      </c>
      <c r="C103" s="96" t="s">
        <v>213</v>
      </c>
      <c r="D103" s="15">
        <v>1500</v>
      </c>
      <c r="E103" s="74">
        <v>401500</v>
      </c>
      <c r="F103" s="74">
        <v>402006.86</v>
      </c>
      <c r="G103" s="64">
        <v>300000</v>
      </c>
    </row>
    <row r="104" spans="1:7" ht="9.75">
      <c r="A104" s="13">
        <v>6320</v>
      </c>
      <c r="B104" s="13">
        <v>2324</v>
      </c>
      <c r="C104" s="96" t="s">
        <v>257</v>
      </c>
      <c r="D104" s="15">
        <v>37000</v>
      </c>
      <c r="E104" s="74">
        <v>37000</v>
      </c>
      <c r="F104" s="74">
        <v>16406</v>
      </c>
      <c r="G104" s="64">
        <v>37000</v>
      </c>
    </row>
    <row r="105" spans="1:7" ht="9.75">
      <c r="A105" s="13">
        <v>6399</v>
      </c>
      <c r="B105" s="13">
        <v>2328</v>
      </c>
      <c r="C105" s="96" t="s">
        <v>319</v>
      </c>
      <c r="D105" s="15">
        <v>0</v>
      </c>
      <c r="E105" s="74"/>
      <c r="F105" s="74"/>
      <c r="G105" s="64"/>
    </row>
    <row r="106" spans="1:7" ht="9.75">
      <c r="A106" s="13"/>
      <c r="B106" s="13"/>
      <c r="C106" s="96"/>
      <c r="D106" s="15"/>
      <c r="E106" s="74"/>
      <c r="F106" s="74"/>
      <c r="G106" s="64"/>
    </row>
    <row r="107" spans="1:7" ht="9.75">
      <c r="A107" s="13">
        <v>6402</v>
      </c>
      <c r="B107" s="13">
        <v>2222</v>
      </c>
      <c r="C107" s="96" t="s">
        <v>458</v>
      </c>
      <c r="D107" s="15">
        <v>0</v>
      </c>
      <c r="E107" s="74">
        <v>29870</v>
      </c>
      <c r="F107" s="74">
        <v>29870</v>
      </c>
      <c r="G107" s="64"/>
    </row>
    <row r="108" spans="1:7" ht="9.75">
      <c r="A108" s="13">
        <v>6402</v>
      </c>
      <c r="B108" s="13">
        <v>2229</v>
      </c>
      <c r="C108" s="96" t="s">
        <v>569</v>
      </c>
      <c r="D108" s="15">
        <v>0</v>
      </c>
      <c r="E108" s="74">
        <v>34037.35</v>
      </c>
      <c r="F108" s="74">
        <v>34037.35</v>
      </c>
      <c r="G108" s="64"/>
    </row>
    <row r="109" spans="1:7" ht="9.75">
      <c r="A109" s="13">
        <v>6402</v>
      </c>
      <c r="B109" s="13">
        <v>2229</v>
      </c>
      <c r="C109" s="96" t="s">
        <v>570</v>
      </c>
      <c r="D109" s="15">
        <v>0</v>
      </c>
      <c r="E109" s="74">
        <v>19251.75</v>
      </c>
      <c r="F109" s="74">
        <v>19251.75</v>
      </c>
      <c r="G109" s="64"/>
    </row>
    <row r="110" spans="1:7" ht="9.75">
      <c r="A110" s="13"/>
      <c r="B110" s="13"/>
      <c r="C110" s="13"/>
      <c r="D110" s="15"/>
      <c r="E110" s="74"/>
      <c r="F110" s="74"/>
      <c r="G110" s="64"/>
    </row>
    <row r="111" spans="1:7" ht="9.75">
      <c r="A111" s="11" t="s">
        <v>8</v>
      </c>
      <c r="B111" s="4"/>
      <c r="C111" s="99"/>
      <c r="D111" s="32">
        <f>SUM(D112:D126)</f>
        <v>10300000</v>
      </c>
      <c r="E111" s="32">
        <f>SUM(E112:E126)</f>
        <v>12491000</v>
      </c>
      <c r="F111" s="33">
        <f>SUM(F112:F126)</f>
        <v>2171265</v>
      </c>
      <c r="G111" s="78">
        <f>SUM(G112:G126)</f>
        <v>20100000</v>
      </c>
    </row>
    <row r="112" spans="1:7" ht="9.75">
      <c r="A112" s="11"/>
      <c r="B112" s="4"/>
      <c r="C112" s="99"/>
      <c r="D112" s="32"/>
      <c r="E112" s="32"/>
      <c r="F112" s="33"/>
      <c r="G112" s="78"/>
    </row>
    <row r="113" spans="1:7" ht="9.75">
      <c r="A113" s="13">
        <v>2310</v>
      </c>
      <c r="B113" s="13">
        <v>3122</v>
      </c>
      <c r="C113" s="96" t="s">
        <v>320</v>
      </c>
      <c r="D113" s="15">
        <v>800000</v>
      </c>
      <c r="E113" s="74">
        <v>800000</v>
      </c>
      <c r="F113" s="74"/>
      <c r="G113" s="64">
        <v>0</v>
      </c>
    </row>
    <row r="114" spans="1:7" ht="9.75">
      <c r="A114" s="13"/>
      <c r="B114" s="13"/>
      <c r="C114" s="96"/>
      <c r="D114" s="15"/>
      <c r="E114" s="74"/>
      <c r="F114" s="74"/>
      <c r="G114" s="64"/>
    </row>
    <row r="115" spans="1:7" ht="9.75">
      <c r="A115" s="13">
        <v>5512</v>
      </c>
      <c r="B115" s="13">
        <v>3121</v>
      </c>
      <c r="C115" s="96" t="s">
        <v>617</v>
      </c>
      <c r="D115" s="15"/>
      <c r="E115" s="74"/>
      <c r="F115" s="74"/>
      <c r="G115" s="64">
        <v>100000</v>
      </c>
    </row>
    <row r="116" spans="1:8" ht="9.75">
      <c r="A116" s="13">
        <v>3421</v>
      </c>
      <c r="B116" s="13">
        <v>3121</v>
      </c>
      <c r="C116" s="96" t="s">
        <v>613</v>
      </c>
      <c r="D116" s="15"/>
      <c r="E116" s="74"/>
      <c r="F116" s="74"/>
      <c r="G116" s="64">
        <v>3000000</v>
      </c>
      <c r="H116" s="10"/>
    </row>
    <row r="117" spans="1:7" ht="9.75">
      <c r="A117" s="13"/>
      <c r="B117" s="13"/>
      <c r="C117" s="96"/>
      <c r="D117" s="15"/>
      <c r="E117" s="74"/>
      <c r="F117" s="74"/>
      <c r="G117" s="64"/>
    </row>
    <row r="118" spans="1:8" ht="9.75">
      <c r="A118" s="13">
        <v>3612</v>
      </c>
      <c r="B118" s="13">
        <v>3112</v>
      </c>
      <c r="C118" s="96" t="s">
        <v>233</v>
      </c>
      <c r="D118" s="15">
        <v>0</v>
      </c>
      <c r="E118" s="74">
        <v>1425000</v>
      </c>
      <c r="F118" s="74"/>
      <c r="G118" s="64">
        <v>5000000</v>
      </c>
      <c r="H118" s="1" t="s">
        <v>558</v>
      </c>
    </row>
    <row r="119" spans="1:8" ht="9.75">
      <c r="A119" s="13">
        <v>3613</v>
      </c>
      <c r="B119" s="13">
        <v>3112</v>
      </c>
      <c r="C119" s="96" t="s">
        <v>258</v>
      </c>
      <c r="D119" s="15"/>
      <c r="E119" s="74">
        <v>0</v>
      </c>
      <c r="F119" s="74"/>
      <c r="G119" s="64"/>
      <c r="H119" s="1" t="s">
        <v>362</v>
      </c>
    </row>
    <row r="120" spans="1:7" ht="9.75">
      <c r="A120" s="13"/>
      <c r="B120" s="13"/>
      <c r="C120" s="96"/>
      <c r="D120" s="15"/>
      <c r="E120" s="74"/>
      <c r="F120" s="74"/>
      <c r="G120" s="64"/>
    </row>
    <row r="121" spans="1:7" ht="9.75">
      <c r="A121" s="13">
        <v>3631</v>
      </c>
      <c r="B121" s="13">
        <v>3121</v>
      </c>
      <c r="C121" s="96" t="s">
        <v>571</v>
      </c>
      <c r="D121" s="15">
        <v>0</v>
      </c>
      <c r="E121" s="74"/>
      <c r="F121" s="74">
        <v>100000</v>
      </c>
      <c r="G121" s="64"/>
    </row>
    <row r="122" spans="1:8" ht="9.75">
      <c r="A122" s="13">
        <v>3633</v>
      </c>
      <c r="B122" s="13">
        <v>3113</v>
      </c>
      <c r="C122" s="96" t="s">
        <v>290</v>
      </c>
      <c r="D122" s="15"/>
      <c r="E122" s="74"/>
      <c r="F122" s="74"/>
      <c r="G122" s="64">
        <v>10000000</v>
      </c>
      <c r="H122" s="1" t="s">
        <v>558</v>
      </c>
    </row>
    <row r="123" spans="1:8" ht="9.75">
      <c r="A123" s="13">
        <v>3639</v>
      </c>
      <c r="B123" s="13">
        <v>3111</v>
      </c>
      <c r="C123" s="96" t="s">
        <v>214</v>
      </c>
      <c r="D123" s="15">
        <v>6500000</v>
      </c>
      <c r="E123" s="74">
        <v>7000000</v>
      </c>
      <c r="F123" s="74">
        <v>1718155</v>
      </c>
      <c r="G123" s="64">
        <v>2000000</v>
      </c>
      <c r="H123" s="1" t="s">
        <v>586</v>
      </c>
    </row>
    <row r="124" spans="1:7" ht="9.75">
      <c r="A124" s="13"/>
      <c r="B124" s="13"/>
      <c r="C124" s="96" t="s">
        <v>352</v>
      </c>
      <c r="D124" s="15">
        <v>3000000</v>
      </c>
      <c r="E124" s="74">
        <v>3000000</v>
      </c>
      <c r="F124" s="74"/>
      <c r="G124" s="64"/>
    </row>
    <row r="125" spans="1:7" ht="9.75">
      <c r="A125" s="13">
        <v>3639</v>
      </c>
      <c r="B125" s="13">
        <v>3122</v>
      </c>
      <c r="C125" s="96" t="s">
        <v>274</v>
      </c>
      <c r="D125" s="15">
        <v>0</v>
      </c>
      <c r="E125" s="74">
        <v>266000</v>
      </c>
      <c r="F125" s="74">
        <v>353110</v>
      </c>
      <c r="G125" s="64"/>
    </row>
    <row r="126" spans="1:7" ht="9.75">
      <c r="A126" s="13"/>
      <c r="B126" s="13"/>
      <c r="C126" s="96"/>
      <c r="D126" s="15"/>
      <c r="E126" s="74"/>
      <c r="F126" s="74"/>
      <c r="G126" s="64"/>
    </row>
    <row r="127" spans="1:7" ht="9.75">
      <c r="A127" s="11" t="s">
        <v>12</v>
      </c>
      <c r="B127" s="11"/>
      <c r="C127" s="98"/>
      <c r="D127" s="32">
        <f>SUM(D128:D179)</f>
        <v>24631255</v>
      </c>
      <c r="E127" s="32">
        <f>SUM(E128:E179)</f>
        <v>38323998.16</v>
      </c>
      <c r="F127" s="33">
        <f>SUM(F128:F179)</f>
        <v>21487378.770000003</v>
      </c>
      <c r="G127" s="78">
        <f>SUM(G129:G179)</f>
        <v>7539943.46</v>
      </c>
    </row>
    <row r="128" spans="1:7" ht="9.75">
      <c r="A128" s="11"/>
      <c r="B128" s="11"/>
      <c r="C128" s="98"/>
      <c r="D128" s="32"/>
      <c r="E128" s="32"/>
      <c r="F128" s="33"/>
      <c r="G128" s="78"/>
    </row>
    <row r="129" spans="1:7" ht="9.75">
      <c r="A129" s="95"/>
      <c r="B129" s="14"/>
      <c r="C129" s="96" t="s">
        <v>215</v>
      </c>
      <c r="D129" s="87"/>
      <c r="E129" s="32"/>
      <c r="F129" s="33"/>
      <c r="G129" s="78"/>
    </row>
    <row r="130" spans="1:7" ht="9.75">
      <c r="A130" s="95"/>
      <c r="B130" s="14">
        <v>4111</v>
      </c>
      <c r="C130" s="96" t="s">
        <v>321</v>
      </c>
      <c r="D130" s="15"/>
      <c r="E130" s="74"/>
      <c r="F130" s="74"/>
      <c r="G130" s="78"/>
    </row>
    <row r="131" spans="1:7" ht="9.75">
      <c r="A131" s="95"/>
      <c r="B131" s="14">
        <v>4111</v>
      </c>
      <c r="C131" s="96" t="s">
        <v>459</v>
      </c>
      <c r="D131" s="15">
        <v>0</v>
      </c>
      <c r="E131" s="74">
        <v>274141.66</v>
      </c>
      <c r="F131" s="74">
        <v>274141.66</v>
      </c>
      <c r="G131" s="78"/>
    </row>
    <row r="132" spans="1:7" ht="9.75">
      <c r="A132" s="13"/>
      <c r="B132" s="13"/>
      <c r="C132" s="96"/>
      <c r="D132" s="15"/>
      <c r="E132" s="74"/>
      <c r="F132" s="74"/>
      <c r="G132" s="78"/>
    </row>
    <row r="133" spans="1:7" ht="9.75">
      <c r="A133" s="13"/>
      <c r="B133" s="13">
        <v>4112</v>
      </c>
      <c r="C133" s="96" t="s">
        <v>216</v>
      </c>
      <c r="D133" s="15">
        <v>4787000</v>
      </c>
      <c r="E133" s="74">
        <v>4787000</v>
      </c>
      <c r="F133" s="74">
        <v>3590100</v>
      </c>
      <c r="G133" s="64">
        <v>4709400</v>
      </c>
    </row>
    <row r="134" spans="1:7" ht="9.75">
      <c r="A134" s="13"/>
      <c r="B134" s="13"/>
      <c r="C134" s="96"/>
      <c r="D134" s="15"/>
      <c r="E134" s="74"/>
      <c r="F134" s="74"/>
      <c r="G134" s="64"/>
    </row>
    <row r="135" spans="1:7" ht="9.75">
      <c r="A135" s="13"/>
      <c r="B135" s="13"/>
      <c r="C135" s="100" t="s">
        <v>158</v>
      </c>
      <c r="D135" s="15"/>
      <c r="E135" s="74"/>
      <c r="F135" s="74"/>
      <c r="G135" s="64"/>
    </row>
    <row r="136" spans="1:7" ht="9.75">
      <c r="A136" s="13"/>
      <c r="B136" s="13">
        <v>4116</v>
      </c>
      <c r="C136" s="100" t="s">
        <v>460</v>
      </c>
      <c r="D136" s="15">
        <v>0</v>
      </c>
      <c r="E136" s="74">
        <v>656990</v>
      </c>
      <c r="F136" s="74">
        <v>656990</v>
      </c>
      <c r="G136" s="64"/>
    </row>
    <row r="137" spans="1:7" ht="9.75">
      <c r="A137" s="13"/>
      <c r="B137" s="13">
        <v>4116</v>
      </c>
      <c r="C137" s="100" t="s">
        <v>461</v>
      </c>
      <c r="D137" s="15">
        <v>0</v>
      </c>
      <c r="E137" s="74">
        <v>587876</v>
      </c>
      <c r="F137" s="74">
        <v>587876</v>
      </c>
      <c r="G137" s="64"/>
    </row>
    <row r="138" spans="1:7" ht="9.75">
      <c r="A138" s="13"/>
      <c r="B138" s="13">
        <v>4116</v>
      </c>
      <c r="C138" s="100" t="s">
        <v>462</v>
      </c>
      <c r="D138" s="15">
        <v>0</v>
      </c>
      <c r="E138" s="74">
        <v>3924979</v>
      </c>
      <c r="F138" s="74">
        <v>3924979</v>
      </c>
      <c r="G138" s="64"/>
    </row>
    <row r="139" spans="1:7" ht="9.75">
      <c r="A139" s="13"/>
      <c r="B139" s="13">
        <v>4116</v>
      </c>
      <c r="C139" s="100" t="s">
        <v>463</v>
      </c>
      <c r="D139" s="15">
        <v>0</v>
      </c>
      <c r="E139" s="74">
        <v>948470</v>
      </c>
      <c r="F139" s="74">
        <v>948470</v>
      </c>
      <c r="G139" s="64"/>
    </row>
    <row r="140" spans="1:7" ht="9.75">
      <c r="A140" s="13"/>
      <c r="B140" s="13">
        <v>4116</v>
      </c>
      <c r="C140" s="100" t="s">
        <v>464</v>
      </c>
      <c r="D140" s="15">
        <v>0</v>
      </c>
      <c r="E140" s="74">
        <v>738125</v>
      </c>
      <c r="F140" s="74">
        <v>738125</v>
      </c>
      <c r="G140" s="64"/>
    </row>
    <row r="141" spans="1:7" ht="9.75">
      <c r="A141" s="13"/>
      <c r="B141" s="68">
        <v>4116</v>
      </c>
      <c r="C141" s="97" t="s">
        <v>368</v>
      </c>
      <c r="D141" s="15">
        <v>0</v>
      </c>
      <c r="E141" s="74">
        <v>400000</v>
      </c>
      <c r="F141" s="74"/>
      <c r="G141" s="64"/>
    </row>
    <row r="142" spans="1:7" ht="9.75">
      <c r="A142" s="13"/>
      <c r="B142" s="68">
        <v>4116</v>
      </c>
      <c r="C142" s="101" t="s">
        <v>226</v>
      </c>
      <c r="D142" s="15">
        <v>0</v>
      </c>
      <c r="E142" s="74">
        <v>128810</v>
      </c>
      <c r="F142" s="74">
        <v>128810</v>
      </c>
      <c r="G142" s="64"/>
    </row>
    <row r="143" spans="1:7" ht="9.75">
      <c r="A143" s="13"/>
      <c r="B143" s="68">
        <v>4116</v>
      </c>
      <c r="C143" s="101" t="s">
        <v>354</v>
      </c>
      <c r="D143" s="15">
        <v>87920.34</v>
      </c>
      <c r="E143" s="74">
        <v>0</v>
      </c>
      <c r="F143" s="74">
        <v>0</v>
      </c>
      <c r="G143" s="64"/>
    </row>
    <row r="144" spans="1:7" ht="9.75">
      <c r="A144" s="13"/>
      <c r="B144" s="68"/>
      <c r="C144" s="101"/>
      <c r="D144" s="15"/>
      <c r="E144" s="74"/>
      <c r="F144" s="74"/>
      <c r="G144" s="64"/>
    </row>
    <row r="145" spans="1:7" ht="9.75">
      <c r="A145" s="13"/>
      <c r="B145" s="68"/>
      <c r="C145" s="101" t="s">
        <v>322</v>
      </c>
      <c r="D145" s="15"/>
      <c r="E145" s="74"/>
      <c r="F145" s="74"/>
      <c r="G145" s="64"/>
    </row>
    <row r="146" spans="1:7" ht="9.75">
      <c r="A146" s="13"/>
      <c r="B146" s="68">
        <v>4121</v>
      </c>
      <c r="C146" s="101" t="s">
        <v>323</v>
      </c>
      <c r="D146" s="15"/>
      <c r="E146" s="74"/>
      <c r="F146" s="74"/>
      <c r="G146" s="64"/>
    </row>
    <row r="147" spans="1:7" ht="9.75">
      <c r="A147" s="13"/>
      <c r="B147" s="68"/>
      <c r="C147" s="97"/>
      <c r="D147" s="15"/>
      <c r="E147" s="74"/>
      <c r="F147" s="74"/>
      <c r="G147" s="64"/>
    </row>
    <row r="148" spans="1:7" ht="9.75">
      <c r="A148" s="13"/>
      <c r="B148" s="68"/>
      <c r="C148" s="101" t="s">
        <v>236</v>
      </c>
      <c r="D148" s="15"/>
      <c r="E148" s="74"/>
      <c r="F148" s="74"/>
      <c r="G148" s="64"/>
    </row>
    <row r="149" spans="1:7" ht="9.75">
      <c r="A149" s="13"/>
      <c r="B149" s="68">
        <v>4122</v>
      </c>
      <c r="C149" s="101" t="s">
        <v>237</v>
      </c>
      <c r="D149" s="15">
        <v>0</v>
      </c>
      <c r="E149" s="74">
        <v>0</v>
      </c>
      <c r="F149" s="74"/>
      <c r="G149" s="64"/>
    </row>
    <row r="150" spans="1:7" ht="9.75">
      <c r="A150" s="13"/>
      <c r="B150" s="13">
        <v>4122</v>
      </c>
      <c r="C150" s="100" t="s">
        <v>324</v>
      </c>
      <c r="D150" s="15">
        <v>0</v>
      </c>
      <c r="E150" s="74">
        <v>25000</v>
      </c>
      <c r="F150" s="74">
        <v>25000</v>
      </c>
      <c r="G150" s="64"/>
    </row>
    <row r="151" spans="1:7" ht="9.75">
      <c r="A151" s="13"/>
      <c r="B151" s="13">
        <v>4122</v>
      </c>
      <c r="C151" s="100" t="s">
        <v>325</v>
      </c>
      <c r="D151" s="15">
        <v>0</v>
      </c>
      <c r="E151" s="74">
        <v>0</v>
      </c>
      <c r="F151" s="74">
        <v>0</v>
      </c>
      <c r="G151" s="64"/>
    </row>
    <row r="152" spans="1:7" ht="9.75">
      <c r="A152" s="13"/>
      <c r="B152" s="13">
        <v>4122</v>
      </c>
      <c r="C152" s="100" t="s">
        <v>105</v>
      </c>
      <c r="D152" s="15">
        <v>0</v>
      </c>
      <c r="E152" s="74">
        <v>818000</v>
      </c>
      <c r="F152" s="74">
        <v>818000</v>
      </c>
      <c r="G152" s="64"/>
    </row>
    <row r="153" spans="1:7" ht="9.75">
      <c r="A153" s="13"/>
      <c r="B153" s="13">
        <v>4122</v>
      </c>
      <c r="C153" s="100" t="s">
        <v>159</v>
      </c>
      <c r="D153" s="15">
        <v>0</v>
      </c>
      <c r="E153" s="74">
        <v>30000</v>
      </c>
      <c r="F153" s="74">
        <v>30000</v>
      </c>
      <c r="G153" s="64"/>
    </row>
    <row r="154" spans="1:7" ht="9.75">
      <c r="A154" s="13"/>
      <c r="B154" s="13">
        <v>4122</v>
      </c>
      <c r="C154" s="100" t="s">
        <v>106</v>
      </c>
      <c r="D154" s="15">
        <v>0</v>
      </c>
      <c r="E154" s="74">
        <v>2803000</v>
      </c>
      <c r="F154" s="74">
        <v>2803000</v>
      </c>
      <c r="G154" s="64"/>
    </row>
    <row r="155" spans="1:7" ht="9.75">
      <c r="A155" s="13"/>
      <c r="B155" s="13">
        <v>4122</v>
      </c>
      <c r="C155" s="100" t="s">
        <v>160</v>
      </c>
      <c r="D155" s="15">
        <v>0</v>
      </c>
      <c r="E155" s="74">
        <v>189000</v>
      </c>
      <c r="F155" s="74">
        <v>189000</v>
      </c>
      <c r="G155" s="64"/>
    </row>
    <row r="156" spans="1:7" ht="9.75">
      <c r="A156" s="13"/>
      <c r="B156" s="13">
        <v>4122</v>
      </c>
      <c r="C156" s="100" t="s">
        <v>465</v>
      </c>
      <c r="D156" s="15">
        <v>0</v>
      </c>
      <c r="E156" s="74">
        <v>30000</v>
      </c>
      <c r="F156" s="74">
        <v>30000</v>
      </c>
      <c r="G156" s="64"/>
    </row>
    <row r="157" spans="1:7" ht="9.75">
      <c r="A157" s="13"/>
      <c r="B157" s="13">
        <v>4122</v>
      </c>
      <c r="C157" s="100" t="s">
        <v>466</v>
      </c>
      <c r="D157" s="15">
        <v>0</v>
      </c>
      <c r="E157" s="74">
        <v>79800</v>
      </c>
      <c r="F157" s="74">
        <v>79800</v>
      </c>
      <c r="G157" s="64"/>
    </row>
    <row r="158" spans="1:7" ht="9.75">
      <c r="A158" s="13"/>
      <c r="B158" s="13">
        <v>4122</v>
      </c>
      <c r="C158" s="100" t="s">
        <v>467</v>
      </c>
      <c r="D158" s="15">
        <v>0</v>
      </c>
      <c r="E158" s="74">
        <v>60000</v>
      </c>
      <c r="F158" s="74">
        <v>60000</v>
      </c>
      <c r="G158" s="64"/>
    </row>
    <row r="159" spans="1:7" ht="9.75">
      <c r="A159" s="13"/>
      <c r="B159" s="13">
        <v>4122</v>
      </c>
      <c r="C159" s="100" t="s">
        <v>468</v>
      </c>
      <c r="D159" s="15">
        <v>0</v>
      </c>
      <c r="E159" s="74">
        <v>29174</v>
      </c>
      <c r="F159" s="74">
        <v>29174</v>
      </c>
      <c r="G159" s="64"/>
    </row>
    <row r="160" spans="1:7" ht="9.75">
      <c r="A160" s="13"/>
      <c r="B160" s="13">
        <v>4122</v>
      </c>
      <c r="C160" s="100" t="s">
        <v>469</v>
      </c>
      <c r="D160" s="15">
        <v>0</v>
      </c>
      <c r="E160" s="74">
        <v>73500</v>
      </c>
      <c r="F160" s="74"/>
      <c r="G160" s="64"/>
    </row>
    <row r="161" spans="1:7" ht="9.75">
      <c r="A161" s="13"/>
      <c r="B161" s="13">
        <v>4122</v>
      </c>
      <c r="C161" s="100" t="s">
        <v>470</v>
      </c>
      <c r="D161" s="15">
        <v>0</v>
      </c>
      <c r="E161" s="74">
        <v>49094</v>
      </c>
      <c r="F161" s="74"/>
      <c r="G161" s="64"/>
    </row>
    <row r="162" spans="1:7" ht="9.75">
      <c r="A162" s="13"/>
      <c r="B162" s="13">
        <v>4122</v>
      </c>
      <c r="C162" s="100" t="s">
        <v>471</v>
      </c>
      <c r="D162" s="15">
        <v>0</v>
      </c>
      <c r="E162" s="74">
        <v>90997</v>
      </c>
      <c r="F162" s="74"/>
      <c r="G162" s="64"/>
    </row>
    <row r="163" spans="1:7" ht="9.75">
      <c r="A163" s="13"/>
      <c r="B163" s="13">
        <v>4122</v>
      </c>
      <c r="C163" s="100" t="s">
        <v>573</v>
      </c>
      <c r="D163" s="15">
        <v>0</v>
      </c>
      <c r="E163" s="74">
        <v>43100</v>
      </c>
      <c r="F163" s="74"/>
      <c r="G163" s="64"/>
    </row>
    <row r="164" spans="1:7" ht="9.75">
      <c r="A164" s="13"/>
      <c r="B164" s="13"/>
      <c r="C164" s="100"/>
      <c r="D164" s="15"/>
      <c r="E164" s="74"/>
      <c r="F164" s="74"/>
      <c r="G164" s="64"/>
    </row>
    <row r="165" spans="1:7" ht="9.75">
      <c r="A165" s="13"/>
      <c r="B165" s="13"/>
      <c r="C165" s="100" t="s">
        <v>326</v>
      </c>
      <c r="D165" s="15"/>
      <c r="E165" s="74"/>
      <c r="F165" s="74"/>
      <c r="G165" s="64"/>
    </row>
    <row r="166" spans="1:7" ht="9.75">
      <c r="A166" s="13"/>
      <c r="B166" s="13">
        <v>4213</v>
      </c>
      <c r="C166" s="100" t="s">
        <v>472</v>
      </c>
      <c r="D166" s="15">
        <v>0</v>
      </c>
      <c r="E166" s="74">
        <v>323138</v>
      </c>
      <c r="F166" s="74">
        <v>323138</v>
      </c>
      <c r="G166" s="64"/>
    </row>
    <row r="167" spans="1:7" ht="9.75">
      <c r="A167" s="13"/>
      <c r="B167" s="13"/>
      <c r="C167" s="100"/>
      <c r="D167" s="15"/>
      <c r="E167" s="74"/>
      <c r="F167" s="74"/>
      <c r="G167" s="64"/>
    </row>
    <row r="168" spans="1:7" ht="9.75">
      <c r="A168" s="13"/>
      <c r="B168" s="13"/>
      <c r="C168" s="97" t="s">
        <v>161</v>
      </c>
      <c r="D168" s="15"/>
      <c r="E168" s="74"/>
      <c r="F168" s="74"/>
      <c r="G168" s="64"/>
    </row>
    <row r="169" spans="1:7" ht="9.75">
      <c r="A169" s="13"/>
      <c r="B169" s="68">
        <v>4216</v>
      </c>
      <c r="C169" s="97" t="s">
        <v>353</v>
      </c>
      <c r="D169" s="15">
        <v>7474255</v>
      </c>
      <c r="E169" s="74">
        <v>7474255</v>
      </c>
      <c r="F169" s="74">
        <v>1392226.62</v>
      </c>
      <c r="G169" s="64"/>
    </row>
    <row r="170" spans="1:7" ht="9.75">
      <c r="A170" s="13"/>
      <c r="B170" s="68">
        <v>4216</v>
      </c>
      <c r="C170" s="101" t="s">
        <v>354</v>
      </c>
      <c r="D170" s="15">
        <v>4282079.66</v>
      </c>
      <c r="E170" s="74">
        <v>4216198.49</v>
      </c>
      <c r="F170" s="74">
        <v>4216198.49</v>
      </c>
      <c r="G170" s="64"/>
    </row>
    <row r="171" spans="1:7" ht="9.75">
      <c r="A171" s="13"/>
      <c r="B171" s="68">
        <v>4216</v>
      </c>
      <c r="C171" s="101" t="s">
        <v>360</v>
      </c>
      <c r="D171" s="15">
        <v>8000000</v>
      </c>
      <c r="E171" s="74">
        <v>8901000.01</v>
      </c>
      <c r="F171" s="74"/>
      <c r="G171" s="64"/>
    </row>
    <row r="172" spans="1:7" ht="9.75">
      <c r="A172" s="13"/>
      <c r="B172" s="68">
        <v>4216</v>
      </c>
      <c r="C172" s="101" t="s">
        <v>587</v>
      </c>
      <c r="D172" s="15"/>
      <c r="E172" s="74"/>
      <c r="F172" s="74"/>
      <c r="G172" s="64">
        <v>2830543.46</v>
      </c>
    </row>
    <row r="173" spans="1:7" ht="9.75">
      <c r="A173" s="13"/>
      <c r="B173" s="68"/>
      <c r="C173" s="101"/>
      <c r="D173" s="15"/>
      <c r="E173" s="74"/>
      <c r="F173" s="74"/>
      <c r="G173" s="64"/>
    </row>
    <row r="174" spans="1:7" ht="9.75">
      <c r="A174" s="13"/>
      <c r="B174" s="68"/>
      <c r="C174" s="97" t="s">
        <v>238</v>
      </c>
      <c r="D174" s="15"/>
      <c r="E174" s="74"/>
      <c r="F174" s="74"/>
      <c r="G174" s="64"/>
    </row>
    <row r="175" spans="1:7" ht="9.75">
      <c r="A175" s="13"/>
      <c r="B175" s="68">
        <v>4222</v>
      </c>
      <c r="C175" s="101" t="s">
        <v>468</v>
      </c>
      <c r="D175" s="15">
        <v>0</v>
      </c>
      <c r="E175" s="74">
        <v>42350</v>
      </c>
      <c r="F175" s="74">
        <v>42350</v>
      </c>
      <c r="G175" s="64"/>
    </row>
    <row r="176" spans="1:7" ht="9.75">
      <c r="A176" s="13"/>
      <c r="B176" s="68">
        <v>4222</v>
      </c>
      <c r="C176" s="101" t="s">
        <v>473</v>
      </c>
      <c r="D176" s="15">
        <v>0</v>
      </c>
      <c r="E176" s="74">
        <v>150000</v>
      </c>
      <c r="F176" s="74">
        <v>150000</v>
      </c>
      <c r="G176" s="64"/>
    </row>
    <row r="177" spans="1:7" ht="9.75">
      <c r="A177" s="13"/>
      <c r="B177" s="68">
        <v>4222</v>
      </c>
      <c r="C177" s="101" t="s">
        <v>474</v>
      </c>
      <c r="D177" s="15">
        <v>0</v>
      </c>
      <c r="E177" s="74">
        <v>300000</v>
      </c>
      <c r="F177" s="74">
        <v>300000</v>
      </c>
      <c r="G177" s="64"/>
    </row>
    <row r="178" spans="1:7" ht="9.75">
      <c r="A178" s="13"/>
      <c r="B178" s="68">
        <v>4222</v>
      </c>
      <c r="C178" s="101" t="s">
        <v>572</v>
      </c>
      <c r="D178" s="15">
        <v>0</v>
      </c>
      <c r="E178" s="74">
        <v>150000</v>
      </c>
      <c r="F178" s="74">
        <v>150000</v>
      </c>
      <c r="G178" s="64"/>
    </row>
    <row r="179" spans="1:7" ht="9.75">
      <c r="A179" s="13"/>
      <c r="B179" s="68"/>
      <c r="C179" s="101"/>
      <c r="D179" s="15"/>
      <c r="E179" s="74"/>
      <c r="F179" s="74"/>
      <c r="G179" s="64"/>
    </row>
    <row r="180" spans="1:8" ht="12.75">
      <c r="A180" s="61" t="s">
        <v>9</v>
      </c>
      <c r="B180" s="62"/>
      <c r="C180" s="102"/>
      <c r="D180" s="63">
        <f>D10+D29+D111+D127</f>
        <v>178490189.24</v>
      </c>
      <c r="E180" s="63">
        <f>E10+E29+E111+E127</f>
        <v>196985043.9</v>
      </c>
      <c r="F180" s="34">
        <f>F10+F29+F111+F127</f>
        <v>143328852.76</v>
      </c>
      <c r="G180" s="78">
        <f>G10+G29+G111+G127</f>
        <v>183951874.70000002</v>
      </c>
      <c r="H180" s="64"/>
    </row>
    <row r="181" spans="1:7" ht="9.75">
      <c r="A181" s="6"/>
      <c r="C181" s="97"/>
      <c r="G181" s="64"/>
    </row>
    <row r="182" spans="1:7" ht="9.75">
      <c r="A182" s="6"/>
      <c r="C182" s="97"/>
      <c r="G182" s="64"/>
    </row>
    <row r="183" spans="1:7" ht="9.75">
      <c r="A183" s="11" t="s">
        <v>10</v>
      </c>
      <c r="B183" s="4"/>
      <c r="C183" s="99"/>
      <c r="D183" s="32">
        <f>SUM(D184:D203)</f>
        <v>2573356</v>
      </c>
      <c r="E183" s="32">
        <f>SUM(E184:E203)</f>
        <v>23743049</v>
      </c>
      <c r="F183" s="33">
        <f>SUM(F184:F203)</f>
        <v>9822316.32</v>
      </c>
      <c r="G183" s="78">
        <f>SUM(G184:G202)</f>
        <v>-10658508</v>
      </c>
    </row>
    <row r="184" spans="3:7" ht="9.75">
      <c r="C184" s="97"/>
      <c r="G184" s="64"/>
    </row>
    <row r="185" spans="2:8" ht="11.25" customHeight="1">
      <c r="B185" s="13">
        <v>8115</v>
      </c>
      <c r="C185" s="96" t="s">
        <v>217</v>
      </c>
      <c r="D185" s="15">
        <v>11000000</v>
      </c>
      <c r="E185" s="74">
        <v>31669693</v>
      </c>
      <c r="F185" s="74">
        <v>10326322.08</v>
      </c>
      <c r="G185" s="64">
        <v>4000000</v>
      </c>
      <c r="H185" s="10" t="s">
        <v>1</v>
      </c>
    </row>
    <row r="186" spans="2:8" ht="11.25" customHeight="1">
      <c r="B186" s="13"/>
      <c r="C186" s="96" t="s">
        <v>327</v>
      </c>
      <c r="D186" s="15"/>
      <c r="E186" s="74"/>
      <c r="F186" s="74"/>
      <c r="G186" s="64"/>
      <c r="H186" s="10"/>
    </row>
    <row r="187" spans="2:8" ht="11.25" customHeight="1">
      <c r="B187" s="13"/>
      <c r="C187" s="96" t="s">
        <v>328</v>
      </c>
      <c r="D187" s="15"/>
      <c r="E187" s="74"/>
      <c r="F187" s="74"/>
      <c r="G187" s="64"/>
      <c r="H187" s="10"/>
    </row>
    <row r="188" spans="2:8" ht="11.25" customHeight="1">
      <c r="B188" s="13"/>
      <c r="C188" s="96" t="s">
        <v>329</v>
      </c>
      <c r="D188" s="15"/>
      <c r="E188" s="74"/>
      <c r="F188" s="74"/>
      <c r="G188" s="64"/>
      <c r="H188" s="10"/>
    </row>
    <row r="189" spans="2:8" ht="11.25" customHeight="1">
      <c r="B189" s="13"/>
      <c r="C189" s="13"/>
      <c r="D189" s="15"/>
      <c r="E189" s="74"/>
      <c r="F189" s="74"/>
      <c r="G189" s="64"/>
      <c r="H189" s="10"/>
    </row>
    <row r="190" spans="2:8" ht="12" customHeight="1">
      <c r="B190" s="13">
        <v>8123</v>
      </c>
      <c r="C190" s="96" t="s">
        <v>271</v>
      </c>
      <c r="D190" s="15"/>
      <c r="E190" s="74"/>
      <c r="F190" s="74"/>
      <c r="G190" s="64"/>
      <c r="H190" s="10"/>
    </row>
    <row r="191" spans="2:8" ht="12" customHeight="1">
      <c r="B191" s="13"/>
      <c r="C191" s="128" t="s">
        <v>355</v>
      </c>
      <c r="D191" s="15">
        <v>14500000</v>
      </c>
      <c r="E191" s="74">
        <v>15000000</v>
      </c>
      <c r="F191" s="74">
        <v>10462436.63</v>
      </c>
      <c r="G191" s="64"/>
      <c r="H191" s="10"/>
    </row>
    <row r="192" spans="2:8" ht="11.25" customHeight="1">
      <c r="B192" s="13"/>
      <c r="C192" s="96"/>
      <c r="D192" s="15"/>
      <c r="E192" s="74"/>
      <c r="F192" s="74"/>
      <c r="G192" s="64"/>
      <c r="H192" s="10"/>
    </row>
    <row r="193" spans="2:8" ht="9.75">
      <c r="B193" s="13">
        <v>8124</v>
      </c>
      <c r="C193" s="96" t="s">
        <v>107</v>
      </c>
      <c r="D193" s="15"/>
      <c r="E193" s="74"/>
      <c r="F193" s="74"/>
      <c r="G193" s="64"/>
      <c r="H193" s="10"/>
    </row>
    <row r="194" spans="2:8" ht="9.75">
      <c r="B194" s="13"/>
      <c r="C194" s="96" t="s">
        <v>82</v>
      </c>
      <c r="D194" s="15">
        <v>-1062168</v>
      </c>
      <c r="E194" s="74">
        <v>-1062168</v>
      </c>
      <c r="F194" s="74">
        <v>-1062168</v>
      </c>
      <c r="G194" s="64"/>
      <c r="H194" s="129" t="s">
        <v>356</v>
      </c>
    </row>
    <row r="195" spans="2:8" ht="9.75">
      <c r="B195" s="13"/>
      <c r="C195" s="96" t="s">
        <v>162</v>
      </c>
      <c r="D195" s="15">
        <v>-1800000</v>
      </c>
      <c r="E195" s="74">
        <v>-1800000</v>
      </c>
      <c r="F195" s="74">
        <v>-1350000</v>
      </c>
      <c r="G195" s="64"/>
      <c r="H195" s="129" t="s">
        <v>356</v>
      </c>
    </row>
    <row r="196" spans="2:8" ht="9.75">
      <c r="B196" s="13"/>
      <c r="C196" s="96" t="s">
        <v>175</v>
      </c>
      <c r="D196" s="15">
        <v>-3300000</v>
      </c>
      <c r="E196" s="74">
        <v>-3300000</v>
      </c>
      <c r="F196" s="74">
        <v>-3006000</v>
      </c>
      <c r="G196" s="64"/>
      <c r="H196" s="129" t="s">
        <v>356</v>
      </c>
    </row>
    <row r="197" spans="2:8" ht="9.75">
      <c r="B197" s="13"/>
      <c r="C197" s="96" t="s">
        <v>178</v>
      </c>
      <c r="D197" s="15">
        <v>-5000000</v>
      </c>
      <c r="E197" s="74">
        <v>-5000000</v>
      </c>
      <c r="F197" s="74">
        <v>-3750003</v>
      </c>
      <c r="G197" s="64">
        <v>-5000000</v>
      </c>
      <c r="H197" s="129" t="s">
        <v>476</v>
      </c>
    </row>
    <row r="198" spans="2:8" ht="9.75">
      <c r="B198" s="13"/>
      <c r="C198" s="96" t="s">
        <v>239</v>
      </c>
      <c r="D198" s="15">
        <v>-1020000</v>
      </c>
      <c r="E198" s="74">
        <v>-1020000</v>
      </c>
      <c r="F198" s="74">
        <v>-765000</v>
      </c>
      <c r="G198" s="64">
        <v>-6240000</v>
      </c>
      <c r="H198" s="129" t="s">
        <v>477</v>
      </c>
    </row>
    <row r="199" spans="2:8" ht="9.75">
      <c r="B199" s="13"/>
      <c r="C199" s="96" t="s">
        <v>330</v>
      </c>
      <c r="D199" s="15">
        <v>-1500000</v>
      </c>
      <c r="E199" s="74">
        <v>-1500000</v>
      </c>
      <c r="F199" s="74">
        <v>-1125000</v>
      </c>
      <c r="G199" s="64">
        <v>-1500000</v>
      </c>
      <c r="H199" s="129" t="s">
        <v>478</v>
      </c>
    </row>
    <row r="200" spans="2:8" ht="9.75">
      <c r="B200" s="13"/>
      <c r="C200" s="96" t="s">
        <v>475</v>
      </c>
      <c r="D200" s="15">
        <v>-9244476</v>
      </c>
      <c r="E200" s="74">
        <v>-9244476</v>
      </c>
      <c r="F200" s="74"/>
      <c r="G200" s="64">
        <v>-1918508</v>
      </c>
      <c r="H200" s="129" t="s">
        <v>479</v>
      </c>
    </row>
    <row r="201" spans="2:7" ht="9.75">
      <c r="B201" s="13"/>
      <c r="C201" s="96"/>
      <c r="D201" s="15"/>
      <c r="E201" s="74"/>
      <c r="F201" s="74"/>
      <c r="G201" s="64"/>
    </row>
    <row r="202" spans="2:8" ht="9.75">
      <c r="B202" s="13">
        <v>8901</v>
      </c>
      <c r="C202" s="96" t="s">
        <v>108</v>
      </c>
      <c r="D202" s="15">
        <v>0</v>
      </c>
      <c r="E202" s="74"/>
      <c r="F202" s="74">
        <v>91728.61</v>
      </c>
      <c r="G202" s="64"/>
      <c r="H202" s="1">
        <f>SUM(G197:G200)</f>
        <v>-14658508</v>
      </c>
    </row>
    <row r="203" spans="3:7" ht="9.75">
      <c r="C203" s="97"/>
      <c r="G203" s="64"/>
    </row>
    <row r="204" spans="1:8" ht="9.75">
      <c r="A204" s="27"/>
      <c r="B204" s="28"/>
      <c r="C204" s="103"/>
      <c r="D204" s="29"/>
      <c r="E204" s="29"/>
      <c r="F204" s="31"/>
      <c r="G204" s="64"/>
      <c r="H204" s="64"/>
    </row>
    <row r="205" spans="1:8" ht="12">
      <c r="A205" s="65" t="s">
        <v>11</v>
      </c>
      <c r="B205" s="62"/>
      <c r="C205" s="102"/>
      <c r="D205" s="63">
        <f>D180+D183</f>
        <v>181063545.24</v>
      </c>
      <c r="E205" s="63">
        <f>E180+E183</f>
        <v>220728092.9</v>
      </c>
      <c r="F205" s="34">
        <f>F180+F183</f>
        <v>153151169.07999998</v>
      </c>
      <c r="G205" s="78">
        <f>G180+G183</f>
        <v>173293366.70000002</v>
      </c>
      <c r="H205" s="64"/>
    </row>
    <row r="206" spans="1:8" ht="9.75">
      <c r="A206" s="27"/>
      <c r="B206" s="28"/>
      <c r="C206" s="103"/>
      <c r="D206" s="29"/>
      <c r="E206" s="29"/>
      <c r="F206" s="31"/>
      <c r="G206" s="64"/>
      <c r="H206" s="64"/>
    </row>
    <row r="207" spans="1:8" s="7" customFormat="1" ht="9.75">
      <c r="A207" s="24"/>
      <c r="C207" s="101"/>
      <c r="D207" s="71"/>
      <c r="E207" s="71"/>
      <c r="F207" s="38"/>
      <c r="G207" s="64"/>
      <c r="H207" s="15"/>
    </row>
    <row r="208" spans="3:7" ht="9.75">
      <c r="C208" s="97"/>
      <c r="G208" s="64"/>
    </row>
    <row r="209" spans="1:7" ht="12.75">
      <c r="A209" s="12" t="s">
        <v>16</v>
      </c>
      <c r="B209" s="4"/>
      <c r="C209" s="99"/>
      <c r="D209" s="20"/>
      <c r="E209" s="20"/>
      <c r="G209" s="64"/>
    </row>
    <row r="210" spans="1:7" ht="9.75">
      <c r="A210" s="5" t="s">
        <v>78</v>
      </c>
      <c r="B210" s="5" t="s">
        <v>0</v>
      </c>
      <c r="C210" s="97"/>
      <c r="G210" s="64"/>
    </row>
    <row r="211" spans="1:7" ht="9.75">
      <c r="A211" s="21"/>
      <c r="B211" s="5"/>
      <c r="C211" s="97"/>
      <c r="G211" s="64"/>
    </row>
    <row r="212" spans="1:7" ht="9.75">
      <c r="A212" s="68"/>
      <c r="B212" s="68"/>
      <c r="C212" s="81" t="s">
        <v>27</v>
      </c>
      <c r="D212" s="84">
        <f>SUM(D213:D214)</f>
        <v>167000</v>
      </c>
      <c r="E212" s="84">
        <f>SUM(E213:E214)</f>
        <v>167000</v>
      </c>
      <c r="F212" s="84">
        <f>SUM(F213:F214)</f>
        <v>76158.01999999999</v>
      </c>
      <c r="G212" s="94">
        <f>SUM(G213:G214)</f>
        <v>167000</v>
      </c>
    </row>
    <row r="213" spans="1:7" ht="9.75">
      <c r="A213" s="68">
        <v>0</v>
      </c>
      <c r="B213" s="68">
        <v>1014</v>
      </c>
      <c r="C213" s="100" t="s">
        <v>28</v>
      </c>
      <c r="D213" s="85">
        <v>150000</v>
      </c>
      <c r="E213" s="85">
        <v>150000</v>
      </c>
      <c r="F213" s="85">
        <v>59467.02</v>
      </c>
      <c r="G213" s="64">
        <v>150000</v>
      </c>
    </row>
    <row r="214" spans="1:7" ht="9.75">
      <c r="A214" s="68">
        <v>8009</v>
      </c>
      <c r="B214" s="68">
        <v>1032</v>
      </c>
      <c r="C214" s="100" t="s">
        <v>29</v>
      </c>
      <c r="D214" s="85">
        <v>17000</v>
      </c>
      <c r="E214" s="85">
        <v>17000</v>
      </c>
      <c r="F214" s="85">
        <v>16691</v>
      </c>
      <c r="G214" s="64">
        <v>17000</v>
      </c>
    </row>
    <row r="215" spans="1:7" ht="9.75">
      <c r="A215" s="68"/>
      <c r="B215" s="68"/>
      <c r="C215" s="100"/>
      <c r="D215" s="85"/>
      <c r="E215" s="85"/>
      <c r="F215" s="85"/>
      <c r="G215" s="64"/>
    </row>
    <row r="216" spans="1:7" ht="9.75">
      <c r="A216" s="68"/>
      <c r="B216" s="68"/>
      <c r="C216" s="81" t="s">
        <v>30</v>
      </c>
      <c r="D216" s="84">
        <f>SUM(D217:D218)</f>
        <v>4800000</v>
      </c>
      <c r="E216" s="84">
        <f>SUM(E217:E218)</f>
        <v>6270000</v>
      </c>
      <c r="F216" s="84">
        <f>SUM(F217:F218)</f>
        <v>4657496.44</v>
      </c>
      <c r="G216" s="94">
        <f>SUM(G217:G218)</f>
        <v>5300000</v>
      </c>
    </row>
    <row r="217" spans="1:7" ht="9.75">
      <c r="A217" s="68">
        <v>10</v>
      </c>
      <c r="B217" s="68">
        <v>2212</v>
      </c>
      <c r="C217" s="100" t="s">
        <v>76</v>
      </c>
      <c r="D217" s="85">
        <v>4500000</v>
      </c>
      <c r="E217" s="85">
        <v>5970000</v>
      </c>
      <c r="F217" s="85">
        <v>4401516.44</v>
      </c>
      <c r="G217" s="64">
        <v>5000000</v>
      </c>
    </row>
    <row r="218" spans="1:7" ht="9.75">
      <c r="A218" s="68">
        <v>0</v>
      </c>
      <c r="B218" s="68">
        <v>2292</v>
      </c>
      <c r="C218" s="100" t="s">
        <v>109</v>
      </c>
      <c r="D218" s="85">
        <v>300000</v>
      </c>
      <c r="E218" s="85">
        <v>300000</v>
      </c>
      <c r="F218" s="85">
        <v>255980</v>
      </c>
      <c r="G218" s="64">
        <v>300000</v>
      </c>
    </row>
    <row r="219" spans="1:7" ht="9.75">
      <c r="A219" s="68"/>
      <c r="B219" s="68"/>
      <c r="C219" s="100"/>
      <c r="D219" s="85"/>
      <c r="E219" s="85"/>
      <c r="F219" s="85"/>
      <c r="G219" s="64"/>
    </row>
    <row r="220" spans="1:7" ht="9.75">
      <c r="A220" s="68"/>
      <c r="B220" s="68"/>
      <c r="C220" s="81" t="s">
        <v>31</v>
      </c>
      <c r="D220" s="84">
        <f>SUM(D221:D224)</f>
        <v>648000</v>
      </c>
      <c r="E220" s="84">
        <f>SUM(E221:E224)</f>
        <v>648100</v>
      </c>
      <c r="F220" s="84">
        <f>SUM(F221:F224)</f>
        <v>526797.03</v>
      </c>
      <c r="G220" s="94">
        <f>SUM(G221:G224)</f>
        <v>667500</v>
      </c>
    </row>
    <row r="221" spans="1:7" ht="9.75">
      <c r="A221" s="68">
        <v>20</v>
      </c>
      <c r="B221" s="68">
        <v>2310</v>
      </c>
      <c r="C221" s="100" t="s">
        <v>32</v>
      </c>
      <c r="D221" s="85">
        <v>30000</v>
      </c>
      <c r="E221" s="85">
        <v>30000</v>
      </c>
      <c r="F221" s="85">
        <v>4380.2</v>
      </c>
      <c r="G221" s="64">
        <v>30000</v>
      </c>
    </row>
    <row r="222" spans="1:9" ht="9.75">
      <c r="A222" s="68">
        <v>0</v>
      </c>
      <c r="B222" s="68">
        <v>2310</v>
      </c>
      <c r="C222" s="100" t="s">
        <v>110</v>
      </c>
      <c r="D222" s="85">
        <v>516700</v>
      </c>
      <c r="E222" s="85">
        <v>516700</v>
      </c>
      <c r="F222" s="85">
        <v>516700</v>
      </c>
      <c r="G222" s="64">
        <v>536100</v>
      </c>
      <c r="H222" s="72" t="s">
        <v>480</v>
      </c>
      <c r="I222" s="5"/>
    </row>
    <row r="223" spans="1:8" ht="9.75">
      <c r="A223" s="68">
        <v>0</v>
      </c>
      <c r="B223" s="68">
        <v>2310</v>
      </c>
      <c r="C223" s="100" t="s">
        <v>111</v>
      </c>
      <c r="D223" s="85">
        <v>1300</v>
      </c>
      <c r="E223" s="85">
        <v>1400</v>
      </c>
      <c r="F223" s="85">
        <v>1320</v>
      </c>
      <c r="G223" s="64">
        <v>1400</v>
      </c>
      <c r="H223" s="72"/>
    </row>
    <row r="224" spans="1:7" ht="9.75">
      <c r="A224" s="68">
        <v>21</v>
      </c>
      <c r="B224" s="68">
        <v>2321</v>
      </c>
      <c r="C224" s="100" t="s">
        <v>112</v>
      </c>
      <c r="D224" s="85">
        <v>100000</v>
      </c>
      <c r="E224" s="85">
        <v>100000</v>
      </c>
      <c r="F224" s="85">
        <v>4396.83</v>
      </c>
      <c r="G224" s="64">
        <v>100000</v>
      </c>
    </row>
    <row r="225" spans="1:8" ht="9.75">
      <c r="A225" s="68"/>
      <c r="B225" s="68"/>
      <c r="C225" s="100"/>
      <c r="D225" s="85"/>
      <c r="E225" s="85"/>
      <c r="F225" s="85"/>
      <c r="G225" s="64"/>
      <c r="H225" s="60"/>
    </row>
    <row r="226" spans="1:7" ht="9.75">
      <c r="A226" s="68"/>
      <c r="B226" s="68"/>
      <c r="C226" s="81" t="s">
        <v>33</v>
      </c>
      <c r="D226" s="84">
        <f>SUM(D228:D270)</f>
        <v>15957597.24</v>
      </c>
      <c r="E226" s="84">
        <f>SUM(E228:E270)</f>
        <v>22899501.74</v>
      </c>
      <c r="F226" s="84">
        <f>SUM(F228:F270)</f>
        <v>18845056.74</v>
      </c>
      <c r="G226" s="94">
        <f>SUM(G228:G268)</f>
        <v>15241141.64</v>
      </c>
    </row>
    <row r="227" spans="1:7" ht="9.75">
      <c r="A227" s="68" t="s">
        <v>113</v>
      </c>
      <c r="B227" s="68"/>
      <c r="C227" s="104"/>
      <c r="D227" s="84"/>
      <c r="E227" s="84"/>
      <c r="F227" s="84"/>
      <c r="G227" s="78"/>
    </row>
    <row r="228" spans="1:7" ht="9.75">
      <c r="A228" s="68">
        <v>1</v>
      </c>
      <c r="B228" s="68">
        <v>3111</v>
      </c>
      <c r="C228" s="100" t="s">
        <v>53</v>
      </c>
      <c r="D228" s="85">
        <v>2319000</v>
      </c>
      <c r="E228" s="85">
        <v>2319000</v>
      </c>
      <c r="F228" s="85">
        <v>1740000</v>
      </c>
      <c r="G228" s="64">
        <v>2049200</v>
      </c>
    </row>
    <row r="229" spans="1:7" ht="9.75">
      <c r="A229" s="68"/>
      <c r="B229" s="68"/>
      <c r="C229" s="100" t="s">
        <v>293</v>
      </c>
      <c r="D229" s="85"/>
      <c r="E229" s="85"/>
      <c r="F229" s="85"/>
      <c r="G229" s="64"/>
    </row>
    <row r="230" spans="1:7" ht="9.75">
      <c r="A230" s="68"/>
      <c r="B230" s="68"/>
      <c r="C230" s="100" t="s">
        <v>54</v>
      </c>
      <c r="D230" s="85">
        <v>7980</v>
      </c>
      <c r="E230" s="85">
        <v>7980</v>
      </c>
      <c r="F230" s="85">
        <v>3990</v>
      </c>
      <c r="G230" s="64">
        <v>7980</v>
      </c>
    </row>
    <row r="231" spans="1:7" ht="9.75">
      <c r="A231" s="68"/>
      <c r="B231" s="68"/>
      <c r="C231" s="100" t="s">
        <v>218</v>
      </c>
      <c r="D231" s="85">
        <v>32500</v>
      </c>
      <c r="E231" s="85">
        <v>32500</v>
      </c>
      <c r="F231" s="85">
        <v>22750</v>
      </c>
      <c r="G231" s="64">
        <v>32500</v>
      </c>
    </row>
    <row r="232" spans="1:7" ht="9.75">
      <c r="A232" s="68"/>
      <c r="B232" s="68"/>
      <c r="C232" s="100" t="s">
        <v>481</v>
      </c>
      <c r="D232" s="85">
        <v>0</v>
      </c>
      <c r="E232" s="85">
        <v>656990</v>
      </c>
      <c r="F232" s="85">
        <v>656990</v>
      </c>
      <c r="G232" s="64"/>
    </row>
    <row r="233" spans="1:7" ht="9.75">
      <c r="A233" s="68"/>
      <c r="B233" s="68">
        <v>6402</v>
      </c>
      <c r="C233" s="96" t="s">
        <v>244</v>
      </c>
      <c r="D233" s="85"/>
      <c r="E233" s="85"/>
      <c r="F233" s="85"/>
      <c r="G233" s="64"/>
    </row>
    <row r="234" spans="1:7" ht="9.75">
      <c r="A234" s="68"/>
      <c r="B234" s="68"/>
      <c r="C234" s="100"/>
      <c r="D234" s="85"/>
      <c r="E234" s="85"/>
      <c r="F234" s="85"/>
      <c r="G234" s="64"/>
    </row>
    <row r="235" spans="1:7" ht="9.75">
      <c r="A235" s="68" t="s">
        <v>114</v>
      </c>
      <c r="B235" s="68"/>
      <c r="C235" s="100"/>
      <c r="D235" s="85"/>
      <c r="E235" s="85"/>
      <c r="F235" s="85"/>
      <c r="G235" s="64"/>
    </row>
    <row r="236" spans="1:7" ht="9.75">
      <c r="A236" s="68">
        <v>2</v>
      </c>
      <c r="B236" s="68">
        <v>3111</v>
      </c>
      <c r="C236" s="100" t="s">
        <v>55</v>
      </c>
      <c r="D236" s="85">
        <v>1682000</v>
      </c>
      <c r="E236" s="85">
        <v>1682000</v>
      </c>
      <c r="F236" s="85">
        <v>1262000</v>
      </c>
      <c r="G236" s="64">
        <v>1697813</v>
      </c>
    </row>
    <row r="237" spans="1:7" ht="9.75">
      <c r="A237" s="68"/>
      <c r="B237" s="68"/>
      <c r="C237" s="100" t="s">
        <v>601</v>
      </c>
      <c r="D237" s="85"/>
      <c r="E237" s="85"/>
      <c r="F237" s="85"/>
      <c r="G237" s="64"/>
    </row>
    <row r="238" spans="1:7" ht="9.75">
      <c r="A238" s="68"/>
      <c r="B238" s="68"/>
      <c r="C238" s="100" t="s">
        <v>56</v>
      </c>
      <c r="D238" s="85">
        <v>136112</v>
      </c>
      <c r="E238" s="85">
        <v>136112</v>
      </c>
      <c r="F238" s="85">
        <v>68056</v>
      </c>
      <c r="G238" s="64">
        <v>120299</v>
      </c>
    </row>
    <row r="239" spans="1:7" ht="9.75">
      <c r="A239" s="68"/>
      <c r="B239" s="68"/>
      <c r="C239" s="100" t="s">
        <v>443</v>
      </c>
      <c r="D239" s="85"/>
      <c r="E239" s="85"/>
      <c r="F239" s="85"/>
      <c r="G239" s="64"/>
    </row>
    <row r="240" spans="1:7" ht="9.75">
      <c r="A240" s="68"/>
      <c r="B240" s="68"/>
      <c r="C240" s="100" t="s">
        <v>219</v>
      </c>
      <c r="D240" s="85">
        <v>32500</v>
      </c>
      <c r="E240" s="85">
        <v>32500</v>
      </c>
      <c r="F240" s="85">
        <v>22750</v>
      </c>
      <c r="G240" s="64">
        <v>32500</v>
      </c>
    </row>
    <row r="241" spans="1:8" ht="9.75">
      <c r="A241" s="68"/>
      <c r="B241" s="68"/>
      <c r="C241" s="100" t="s">
        <v>482</v>
      </c>
      <c r="D241" s="85">
        <v>0</v>
      </c>
      <c r="E241" s="85">
        <v>587876</v>
      </c>
      <c r="F241" s="74">
        <v>587876</v>
      </c>
      <c r="G241" s="64"/>
      <c r="H241" s="91"/>
    </row>
    <row r="242" spans="1:7" ht="9.75">
      <c r="A242" s="68"/>
      <c r="B242" s="68">
        <v>6402</v>
      </c>
      <c r="C242" s="96" t="s">
        <v>245</v>
      </c>
      <c r="D242" s="85"/>
      <c r="E242" s="85"/>
      <c r="F242" s="85"/>
      <c r="G242" s="64"/>
    </row>
    <row r="243" spans="1:7" ht="9.75">
      <c r="A243" s="68"/>
      <c r="B243" s="68"/>
      <c r="C243" s="96"/>
      <c r="D243" s="85"/>
      <c r="E243" s="85"/>
      <c r="F243" s="85"/>
      <c r="G243" s="64"/>
    </row>
    <row r="244" spans="1:7" ht="9.75">
      <c r="A244" s="68" t="s">
        <v>48</v>
      </c>
      <c r="B244" s="68"/>
      <c r="C244" s="100"/>
      <c r="D244" s="85"/>
      <c r="E244" s="85"/>
      <c r="F244" s="85"/>
      <c r="G244" s="64"/>
    </row>
    <row r="245" spans="1:7" ht="9.75">
      <c r="A245" s="68">
        <v>51</v>
      </c>
      <c r="B245" s="68">
        <v>3113</v>
      </c>
      <c r="C245" s="100" t="s">
        <v>163</v>
      </c>
      <c r="D245" s="85">
        <v>7300000</v>
      </c>
      <c r="E245" s="85">
        <v>7312552</v>
      </c>
      <c r="F245" s="85">
        <v>5488552</v>
      </c>
      <c r="G245" s="64">
        <v>6800000</v>
      </c>
    </row>
    <row r="246" spans="1:7" ht="9.75">
      <c r="A246" s="68"/>
      <c r="B246" s="68"/>
      <c r="C246" s="100" t="s">
        <v>273</v>
      </c>
      <c r="D246" s="85"/>
      <c r="E246" s="85"/>
      <c r="F246" s="85"/>
      <c r="G246" s="64"/>
    </row>
    <row r="247" spans="1:7" ht="9.75">
      <c r="A247" s="68"/>
      <c r="B247" s="68"/>
      <c r="C247" s="100" t="s">
        <v>164</v>
      </c>
      <c r="D247" s="85">
        <v>41986.9</v>
      </c>
      <c r="E247" s="85">
        <v>41983.9</v>
      </c>
      <c r="F247" s="85">
        <v>20991.9</v>
      </c>
      <c r="G247" s="64">
        <v>41983.9</v>
      </c>
    </row>
    <row r="248" spans="1:7" ht="9.75">
      <c r="A248" s="68"/>
      <c r="B248" s="68"/>
      <c r="C248" s="100" t="s">
        <v>259</v>
      </c>
      <c r="D248" s="85">
        <v>0</v>
      </c>
      <c r="E248" s="85">
        <v>25000</v>
      </c>
      <c r="F248" s="85">
        <v>25000</v>
      </c>
      <c r="G248" s="64"/>
    </row>
    <row r="249" spans="1:7" ht="9.75">
      <c r="A249" s="68"/>
      <c r="B249" s="68"/>
      <c r="C249" s="100" t="s">
        <v>483</v>
      </c>
      <c r="D249" s="85">
        <v>0</v>
      </c>
      <c r="E249" s="85">
        <v>3924979</v>
      </c>
      <c r="F249" s="85">
        <v>3924979</v>
      </c>
      <c r="G249" s="64"/>
    </row>
    <row r="250" spans="1:7" ht="9.75">
      <c r="A250" s="68"/>
      <c r="B250" s="68">
        <v>6402</v>
      </c>
      <c r="C250" s="100" t="s">
        <v>574</v>
      </c>
      <c r="D250" s="85">
        <v>0</v>
      </c>
      <c r="E250" s="85">
        <v>34037.35</v>
      </c>
      <c r="F250" s="85">
        <v>34037.35</v>
      </c>
      <c r="G250" s="64"/>
    </row>
    <row r="251" spans="1:7" ht="9.75">
      <c r="A251" s="68"/>
      <c r="B251" s="68"/>
      <c r="C251" s="96"/>
      <c r="D251" s="85"/>
      <c r="E251" s="85"/>
      <c r="F251" s="85"/>
      <c r="G251" s="64"/>
    </row>
    <row r="252" spans="1:8" ht="9.75">
      <c r="A252" s="68" t="s">
        <v>331</v>
      </c>
      <c r="B252" s="68"/>
      <c r="C252" s="100"/>
      <c r="D252" s="85"/>
      <c r="E252" s="85"/>
      <c r="F252" s="85"/>
      <c r="G252" s="64"/>
      <c r="H252" s="91"/>
    </row>
    <row r="253" spans="1:8" ht="9.75">
      <c r="A253" s="68">
        <v>52</v>
      </c>
      <c r="B253" s="68">
        <v>3114</v>
      </c>
      <c r="C253" s="100" t="s">
        <v>332</v>
      </c>
      <c r="D253" s="85">
        <v>1671331</v>
      </c>
      <c r="E253" s="85">
        <v>1671331</v>
      </c>
      <c r="F253" s="85">
        <v>1254331</v>
      </c>
      <c r="G253" s="64">
        <v>1471331</v>
      </c>
      <c r="H253" s="91" t="s">
        <v>240</v>
      </c>
    </row>
    <row r="254" spans="1:8" ht="9.75">
      <c r="A254" s="68"/>
      <c r="B254" s="68"/>
      <c r="C254" s="100" t="s">
        <v>264</v>
      </c>
      <c r="D254" s="85"/>
      <c r="E254" s="85"/>
      <c r="F254" s="85"/>
      <c r="G254" s="64"/>
      <c r="H254" s="91" t="s">
        <v>241</v>
      </c>
    </row>
    <row r="255" spans="1:7" ht="9.75">
      <c r="A255" s="68"/>
      <c r="B255" s="68"/>
      <c r="C255" s="100" t="s">
        <v>333</v>
      </c>
      <c r="D255" s="85">
        <v>28669</v>
      </c>
      <c r="E255" s="85">
        <v>28669</v>
      </c>
      <c r="F255" s="85">
        <v>14334.5</v>
      </c>
      <c r="G255" s="64">
        <v>28669</v>
      </c>
    </row>
    <row r="256" spans="1:7" ht="9.75">
      <c r="A256" s="68"/>
      <c r="B256" s="68"/>
      <c r="C256" s="100" t="s">
        <v>334</v>
      </c>
      <c r="D256" s="85"/>
      <c r="E256" s="85"/>
      <c r="F256" s="85"/>
      <c r="G256" s="64"/>
    </row>
    <row r="257" spans="1:7" ht="9.75">
      <c r="A257" s="68"/>
      <c r="B257" s="68"/>
      <c r="C257" s="100" t="s">
        <v>484</v>
      </c>
      <c r="D257" s="85">
        <v>0</v>
      </c>
      <c r="E257" s="85">
        <v>948470</v>
      </c>
      <c r="F257" s="85">
        <v>948470</v>
      </c>
      <c r="G257" s="64"/>
    </row>
    <row r="258" spans="1:7" ht="9.75">
      <c r="A258" s="68"/>
      <c r="B258" s="68">
        <v>6402</v>
      </c>
      <c r="C258" s="100" t="s">
        <v>574</v>
      </c>
      <c r="D258" s="85"/>
      <c r="E258" s="85">
        <v>19251.75</v>
      </c>
      <c r="F258" s="85">
        <v>19251.75</v>
      </c>
      <c r="G258" s="64"/>
    </row>
    <row r="259" spans="1:7" ht="9.75">
      <c r="A259" s="68"/>
      <c r="B259" s="68"/>
      <c r="C259" s="96"/>
      <c r="D259" s="85"/>
      <c r="E259" s="85"/>
      <c r="F259" s="85"/>
      <c r="G259" s="64"/>
    </row>
    <row r="260" spans="1:7" ht="9.75">
      <c r="A260" s="68" t="s">
        <v>115</v>
      </c>
      <c r="B260" s="68"/>
      <c r="C260" s="100"/>
      <c r="D260" s="85"/>
      <c r="E260" s="85"/>
      <c r="F260" s="85"/>
      <c r="G260" s="64"/>
    </row>
    <row r="261" spans="1:9" ht="9.75">
      <c r="A261" s="68">
        <v>55</v>
      </c>
      <c r="B261" s="68">
        <v>3122</v>
      </c>
      <c r="C261" s="100" t="s">
        <v>57</v>
      </c>
      <c r="D261" s="85">
        <v>2295000</v>
      </c>
      <c r="E261" s="85">
        <v>2295000</v>
      </c>
      <c r="F261" s="85">
        <v>1722000</v>
      </c>
      <c r="G261" s="64">
        <v>2541000</v>
      </c>
      <c r="I261" s="7"/>
    </row>
    <row r="262" spans="1:9" ht="9.75">
      <c r="A262" s="68"/>
      <c r="B262" s="68"/>
      <c r="C262" s="100" t="s">
        <v>264</v>
      </c>
      <c r="D262" s="85"/>
      <c r="E262" s="85"/>
      <c r="F262" s="85"/>
      <c r="G262" s="64"/>
      <c r="I262" s="7"/>
    </row>
    <row r="263" spans="1:9" ht="9.75">
      <c r="A263" s="68"/>
      <c r="B263" s="68"/>
      <c r="C263" s="100" t="s">
        <v>58</v>
      </c>
      <c r="D263" s="85">
        <v>37279</v>
      </c>
      <c r="E263" s="85">
        <v>37279</v>
      </c>
      <c r="F263" s="85">
        <v>18639.5</v>
      </c>
      <c r="G263" s="64">
        <v>100000</v>
      </c>
      <c r="I263" s="7"/>
    </row>
    <row r="264" spans="1:9" ht="9.75">
      <c r="A264" s="68"/>
      <c r="B264" s="68"/>
      <c r="C264" s="100"/>
      <c r="D264" s="85"/>
      <c r="E264" s="85"/>
      <c r="F264" s="85"/>
      <c r="G264" s="64"/>
      <c r="I264" s="7"/>
    </row>
    <row r="265" spans="1:9" ht="9.75">
      <c r="A265" s="68" t="s">
        <v>116</v>
      </c>
      <c r="B265" s="68"/>
      <c r="C265" s="100"/>
      <c r="D265" s="85"/>
      <c r="E265" s="85"/>
      <c r="F265" s="85"/>
      <c r="G265" s="64"/>
      <c r="I265" s="7"/>
    </row>
    <row r="266" spans="1:9" ht="9.75">
      <c r="A266" s="68">
        <v>54</v>
      </c>
      <c r="B266" s="68">
        <v>3231</v>
      </c>
      <c r="C266" s="100" t="s">
        <v>154</v>
      </c>
      <c r="D266" s="85">
        <v>350000</v>
      </c>
      <c r="E266" s="85">
        <v>350000</v>
      </c>
      <c r="F266" s="85">
        <v>263000</v>
      </c>
      <c r="G266" s="64">
        <v>300000</v>
      </c>
      <c r="I266" s="7"/>
    </row>
    <row r="267" spans="1:9" ht="9.75">
      <c r="A267" s="68"/>
      <c r="B267" s="68"/>
      <c r="C267" s="100" t="s">
        <v>437</v>
      </c>
      <c r="D267" s="85"/>
      <c r="E267" s="85"/>
      <c r="F267" s="85"/>
      <c r="G267" s="64"/>
      <c r="I267" s="7"/>
    </row>
    <row r="268" spans="1:9" ht="9.75">
      <c r="A268" s="68"/>
      <c r="B268" s="68"/>
      <c r="C268" s="100" t="s">
        <v>59</v>
      </c>
      <c r="D268" s="85">
        <v>23239.34</v>
      </c>
      <c r="E268" s="85">
        <v>17865.74</v>
      </c>
      <c r="F268" s="85">
        <v>8932.74</v>
      </c>
      <c r="G268" s="64">
        <v>17865.74</v>
      </c>
      <c r="I268" s="7"/>
    </row>
    <row r="269" spans="1:9" ht="9.75">
      <c r="A269" s="68"/>
      <c r="B269" s="68"/>
      <c r="C269" s="100" t="s">
        <v>575</v>
      </c>
      <c r="D269" s="85">
        <v>0</v>
      </c>
      <c r="E269" s="85">
        <v>738125</v>
      </c>
      <c r="F269" s="85">
        <v>738125</v>
      </c>
      <c r="G269" s="64"/>
      <c r="I269" s="7"/>
    </row>
    <row r="270" spans="1:9" ht="9.75">
      <c r="A270" s="68"/>
      <c r="B270" s="68"/>
      <c r="C270" s="100"/>
      <c r="D270" s="85"/>
      <c r="E270" s="85"/>
      <c r="F270" s="85"/>
      <c r="G270" s="64"/>
      <c r="I270" s="7"/>
    </row>
    <row r="271" spans="1:7" ht="9.75">
      <c r="A271" s="68"/>
      <c r="B271" s="68"/>
      <c r="C271" s="81" t="s">
        <v>34</v>
      </c>
      <c r="D271" s="84">
        <f>SUM(D272:D294)</f>
        <v>11382800</v>
      </c>
      <c r="E271" s="84">
        <f>SUM(E272:E294)</f>
        <v>11399157.83</v>
      </c>
      <c r="F271" s="84">
        <f>SUM(F272:F294)</f>
        <v>8600403.440000001</v>
      </c>
      <c r="G271" s="94">
        <f>SUM(G272:G294)</f>
        <v>10686500</v>
      </c>
    </row>
    <row r="272" spans="1:7" ht="9.75">
      <c r="A272" s="68">
        <v>163</v>
      </c>
      <c r="B272" s="68">
        <v>3314</v>
      </c>
      <c r="C272" s="100" t="s">
        <v>49</v>
      </c>
      <c r="D272" s="85">
        <v>1671300</v>
      </c>
      <c r="E272" s="85">
        <v>1671300</v>
      </c>
      <c r="F272" s="85">
        <v>1144424.73</v>
      </c>
      <c r="G272" s="64">
        <v>1797500</v>
      </c>
    </row>
    <row r="273" spans="1:7" ht="9.75">
      <c r="A273" s="68"/>
      <c r="B273" s="68"/>
      <c r="C273" s="100" t="s">
        <v>581</v>
      </c>
      <c r="D273" s="85"/>
      <c r="E273" s="85"/>
      <c r="F273" s="85"/>
      <c r="G273" s="64"/>
    </row>
    <row r="274" spans="1:7" ht="9.75">
      <c r="A274" s="68">
        <v>164</v>
      </c>
      <c r="B274" s="68">
        <v>3315</v>
      </c>
      <c r="C274" s="100" t="s">
        <v>50</v>
      </c>
      <c r="D274" s="85">
        <v>1144500</v>
      </c>
      <c r="E274" s="85">
        <v>1144500</v>
      </c>
      <c r="F274" s="85">
        <v>724580.71</v>
      </c>
      <c r="G274" s="64">
        <v>1175000</v>
      </c>
    </row>
    <row r="275" spans="1:7" ht="9.75">
      <c r="A275" s="68"/>
      <c r="B275" s="68"/>
      <c r="C275" s="100" t="s">
        <v>584</v>
      </c>
      <c r="D275" s="85"/>
      <c r="E275" s="85"/>
      <c r="F275" s="85"/>
      <c r="G275" s="64"/>
    </row>
    <row r="276" spans="1:7" ht="9.75">
      <c r="A276" s="68"/>
      <c r="B276" s="68"/>
      <c r="C276" s="100"/>
      <c r="D276" s="85"/>
      <c r="E276" s="85"/>
      <c r="F276" s="85"/>
      <c r="G276" s="64"/>
    </row>
    <row r="277" spans="1:7" ht="9.75">
      <c r="A277" s="68" t="s">
        <v>117</v>
      </c>
      <c r="B277" s="68"/>
      <c r="C277" s="100"/>
      <c r="D277" s="85"/>
      <c r="E277" s="85"/>
      <c r="F277" s="85"/>
      <c r="G277" s="64"/>
    </row>
    <row r="278" spans="1:8" ht="9.75">
      <c r="A278" s="68">
        <v>166</v>
      </c>
      <c r="B278" s="68">
        <v>3319</v>
      </c>
      <c r="C278" s="100" t="s">
        <v>60</v>
      </c>
      <c r="D278" s="85">
        <v>3795000</v>
      </c>
      <c r="E278" s="85">
        <v>3795000</v>
      </c>
      <c r="F278" s="85">
        <v>2847000</v>
      </c>
      <c r="G278" s="64">
        <v>3725000</v>
      </c>
      <c r="H278" s="30" t="s">
        <v>247</v>
      </c>
    </row>
    <row r="279" spans="1:8" ht="9.75">
      <c r="A279" s="68"/>
      <c r="B279" s="68"/>
      <c r="C279" s="100" t="s">
        <v>594</v>
      </c>
      <c r="D279" s="85"/>
      <c r="E279" s="85"/>
      <c r="F279" s="85"/>
      <c r="G279" s="64"/>
      <c r="H279" s="30"/>
    </row>
    <row r="280" spans="1:7" ht="9.75">
      <c r="A280" s="68"/>
      <c r="B280" s="68"/>
      <c r="C280" s="100" t="s">
        <v>61</v>
      </c>
      <c r="D280" s="85">
        <v>800000</v>
      </c>
      <c r="E280" s="85">
        <v>800000</v>
      </c>
      <c r="F280" s="85">
        <v>800000</v>
      </c>
      <c r="G280" s="64">
        <v>1100000</v>
      </c>
    </row>
    <row r="281" spans="1:8" ht="9.75">
      <c r="A281" s="68"/>
      <c r="B281" s="68"/>
      <c r="C281" s="100" t="s">
        <v>595</v>
      </c>
      <c r="D281" s="85">
        <v>300000</v>
      </c>
      <c r="E281" s="85">
        <v>430000</v>
      </c>
      <c r="F281" s="85">
        <v>430000</v>
      </c>
      <c r="G281" s="64">
        <v>130000</v>
      </c>
      <c r="H281" s="6"/>
    </row>
    <row r="282" spans="1:8" ht="9.75">
      <c r="A282" s="68"/>
      <c r="B282" s="68"/>
      <c r="C282" s="100" t="s">
        <v>596</v>
      </c>
      <c r="D282" s="85"/>
      <c r="E282" s="85"/>
      <c r="F282" s="85"/>
      <c r="G282" s="64">
        <v>300000</v>
      </c>
      <c r="H282" s="6"/>
    </row>
    <row r="283" spans="1:7" ht="9.75">
      <c r="A283" s="68"/>
      <c r="B283" s="68"/>
      <c r="C283" s="100" t="s">
        <v>485</v>
      </c>
      <c r="D283" s="85">
        <v>0</v>
      </c>
      <c r="E283" s="85">
        <v>79800</v>
      </c>
      <c r="F283" s="85">
        <v>79800</v>
      </c>
      <c r="G283" s="64"/>
    </row>
    <row r="284" spans="1:7" ht="9.75">
      <c r="A284" s="68"/>
      <c r="B284" s="68"/>
      <c r="C284" s="100" t="s">
        <v>486</v>
      </c>
      <c r="D284" s="85">
        <v>0</v>
      </c>
      <c r="E284" s="85">
        <v>60000</v>
      </c>
      <c r="F284" s="85">
        <v>60000</v>
      </c>
      <c r="G284" s="64"/>
    </row>
    <row r="285" spans="1:8" ht="9.75">
      <c r="A285" s="68">
        <v>169</v>
      </c>
      <c r="B285" s="68">
        <v>3319</v>
      </c>
      <c r="C285" s="100" t="s">
        <v>51</v>
      </c>
      <c r="D285" s="85">
        <v>1750000</v>
      </c>
      <c r="E285" s="85">
        <v>1450073</v>
      </c>
      <c r="F285" s="85">
        <v>1124573</v>
      </c>
      <c r="G285" s="64">
        <v>1450000</v>
      </c>
      <c r="H285" s="10" t="s">
        <v>489</v>
      </c>
    </row>
    <row r="286" spans="1:8" ht="9.75">
      <c r="A286" s="68"/>
      <c r="B286" s="68"/>
      <c r="C286" s="100" t="s">
        <v>295</v>
      </c>
      <c r="D286" s="85"/>
      <c r="E286" s="85"/>
      <c r="F286" s="85"/>
      <c r="G286" s="64"/>
      <c r="H286" s="10" t="s">
        <v>490</v>
      </c>
    </row>
    <row r="287" spans="1:8" ht="9.75">
      <c r="A287" s="68"/>
      <c r="B287" s="68"/>
      <c r="C287" s="100" t="s">
        <v>52</v>
      </c>
      <c r="D287" s="85">
        <v>32000</v>
      </c>
      <c r="E287" s="85">
        <v>47027</v>
      </c>
      <c r="F287" s="85">
        <v>23513.5</v>
      </c>
      <c r="G287" s="64">
        <v>49000</v>
      </c>
      <c r="H287" s="91"/>
    </row>
    <row r="288" spans="1:8" ht="9.75">
      <c r="A288" s="68"/>
      <c r="B288" s="68"/>
      <c r="C288" s="100" t="s">
        <v>488</v>
      </c>
      <c r="D288" s="85">
        <v>0</v>
      </c>
      <c r="E288" s="85">
        <v>796204.75</v>
      </c>
      <c r="F288" s="85">
        <v>796204.75</v>
      </c>
      <c r="G288" s="64"/>
      <c r="H288" s="91"/>
    </row>
    <row r="289" spans="1:8" ht="9.75">
      <c r="A289" s="68"/>
      <c r="B289" s="68"/>
      <c r="C289" s="100" t="s">
        <v>487</v>
      </c>
      <c r="D289" s="85">
        <v>1000000</v>
      </c>
      <c r="E289" s="85">
        <v>135253.08</v>
      </c>
      <c r="F289" s="85">
        <v>135253.08</v>
      </c>
      <c r="G289" s="64"/>
      <c r="H289" s="91"/>
    </row>
    <row r="290" spans="1:8" ht="9.75">
      <c r="A290" s="68"/>
      <c r="B290" s="68"/>
      <c r="C290" s="100"/>
      <c r="D290" s="85"/>
      <c r="E290" s="85"/>
      <c r="F290" s="85"/>
      <c r="G290" s="64"/>
      <c r="H290" s="91"/>
    </row>
    <row r="291" spans="1:8" ht="9.75">
      <c r="A291" s="68">
        <v>167</v>
      </c>
      <c r="B291" s="68">
        <v>3319</v>
      </c>
      <c r="C291" s="100" t="s">
        <v>294</v>
      </c>
      <c r="D291" s="85">
        <v>140000</v>
      </c>
      <c r="E291" s="85">
        <v>140000</v>
      </c>
      <c r="F291" s="85">
        <v>70000</v>
      </c>
      <c r="G291" s="64">
        <v>110000</v>
      </c>
      <c r="H291" s="121" t="s">
        <v>585</v>
      </c>
    </row>
    <row r="292" spans="1:8" ht="9.75">
      <c r="A292" s="68">
        <v>165</v>
      </c>
      <c r="B292" s="68">
        <v>3349</v>
      </c>
      <c r="C292" s="100" t="s">
        <v>62</v>
      </c>
      <c r="D292" s="85">
        <v>150000</v>
      </c>
      <c r="E292" s="85">
        <v>150000</v>
      </c>
      <c r="F292" s="85">
        <v>7557.53</v>
      </c>
      <c r="G292" s="64">
        <v>150000</v>
      </c>
      <c r="H292" s="91"/>
    </row>
    <row r="293" spans="1:7" ht="9.75">
      <c r="A293" s="68">
        <v>162</v>
      </c>
      <c r="B293" s="68">
        <v>3399</v>
      </c>
      <c r="C293" s="100" t="s">
        <v>265</v>
      </c>
      <c r="D293" s="85">
        <v>400000</v>
      </c>
      <c r="E293" s="85">
        <v>400000</v>
      </c>
      <c r="F293" s="85">
        <v>173578</v>
      </c>
      <c r="G293" s="64">
        <v>400000</v>
      </c>
    </row>
    <row r="294" spans="1:7" ht="9.75">
      <c r="A294" s="68">
        <v>0</v>
      </c>
      <c r="B294" s="68">
        <v>3399</v>
      </c>
      <c r="C294" s="100" t="s">
        <v>118</v>
      </c>
      <c r="D294" s="85">
        <v>200000</v>
      </c>
      <c r="E294" s="85">
        <v>300000</v>
      </c>
      <c r="F294" s="85">
        <v>183918.14</v>
      </c>
      <c r="G294" s="64">
        <v>300000</v>
      </c>
    </row>
    <row r="295" spans="1:7" ht="9.75">
      <c r="A295" s="68"/>
      <c r="B295" s="68"/>
      <c r="C295" s="100"/>
      <c r="D295" s="68"/>
      <c r="E295" s="85"/>
      <c r="F295" s="85"/>
      <c r="G295" s="64"/>
    </row>
    <row r="296" spans="1:7" ht="9.75">
      <c r="A296" s="68"/>
      <c r="B296" s="68"/>
      <c r="C296" s="81" t="s">
        <v>35</v>
      </c>
      <c r="D296" s="84">
        <f>SUM(D297:D319)</f>
        <v>7026000</v>
      </c>
      <c r="E296" s="84">
        <f>E297+E309+E310+E311+E313</f>
        <v>8026000</v>
      </c>
      <c r="F296" s="84">
        <f>F297+F309+F310+F311+F313</f>
        <v>7506779.29</v>
      </c>
      <c r="G296" s="78">
        <f>G297+G309+G310+G311+G313</f>
        <v>8326000</v>
      </c>
    </row>
    <row r="297" spans="1:7" ht="9.75">
      <c r="A297" s="68">
        <v>0</v>
      </c>
      <c r="B297" s="68">
        <v>3419</v>
      </c>
      <c r="C297" s="100" t="s">
        <v>261</v>
      </c>
      <c r="D297" s="85">
        <v>4800000</v>
      </c>
      <c r="E297" s="85">
        <v>5800000</v>
      </c>
      <c r="F297" s="85">
        <f>SUM(F299:F307)</f>
        <v>5792000</v>
      </c>
      <c r="G297" s="64">
        <v>6000000</v>
      </c>
    </row>
    <row r="298" spans="1:7" ht="9.75">
      <c r="A298" s="68"/>
      <c r="B298" s="68"/>
      <c r="C298" s="100" t="s">
        <v>88</v>
      </c>
      <c r="D298" s="85"/>
      <c r="E298" s="85"/>
      <c r="F298" s="85"/>
      <c r="G298" s="64"/>
    </row>
    <row r="299" spans="1:8" ht="9.75">
      <c r="A299" s="68"/>
      <c r="B299" s="68"/>
      <c r="C299" s="100" t="s">
        <v>242</v>
      </c>
      <c r="D299" s="68"/>
      <c r="E299" s="85"/>
      <c r="F299" s="85">
        <v>1925000</v>
      </c>
      <c r="G299" s="64"/>
      <c r="H299" s="30"/>
    </row>
    <row r="300" spans="1:9" ht="9.75">
      <c r="A300" s="68"/>
      <c r="B300" s="68"/>
      <c r="C300" s="100" t="s">
        <v>77</v>
      </c>
      <c r="D300" s="68"/>
      <c r="E300" s="85"/>
      <c r="F300" s="85">
        <v>2770000</v>
      </c>
      <c r="G300" s="64"/>
      <c r="H300" s="30"/>
      <c r="I300" s="1"/>
    </row>
    <row r="301" spans="1:9" ht="9.75">
      <c r="A301" s="68"/>
      <c r="B301" s="68"/>
      <c r="C301" s="100" t="s">
        <v>89</v>
      </c>
      <c r="D301" s="68"/>
      <c r="E301" s="85"/>
      <c r="F301" s="85">
        <v>1000000</v>
      </c>
      <c r="G301" s="64"/>
      <c r="H301" s="30"/>
      <c r="I301" s="1"/>
    </row>
    <row r="302" spans="1:9" ht="9.75">
      <c r="A302" s="68"/>
      <c r="B302" s="68"/>
      <c r="C302" s="100" t="s">
        <v>491</v>
      </c>
      <c r="D302" s="68"/>
      <c r="E302" s="85"/>
      <c r="F302" s="85">
        <v>40000</v>
      </c>
      <c r="G302" s="64"/>
      <c r="H302" s="30"/>
      <c r="I302" s="1"/>
    </row>
    <row r="303" spans="1:9" ht="9.75">
      <c r="A303" s="68"/>
      <c r="B303" s="68"/>
      <c r="C303" s="100" t="s">
        <v>119</v>
      </c>
      <c r="D303" s="68"/>
      <c r="E303" s="85"/>
      <c r="F303" s="85">
        <v>25000</v>
      </c>
      <c r="G303" s="64"/>
      <c r="H303" s="30"/>
      <c r="I303" s="1"/>
    </row>
    <row r="304" spans="1:9" ht="9.75">
      <c r="A304" s="68"/>
      <c r="B304" s="68"/>
      <c r="C304" s="100" t="s">
        <v>166</v>
      </c>
      <c r="D304" s="68"/>
      <c r="E304" s="85"/>
      <c r="F304" s="85"/>
      <c r="G304" s="64"/>
      <c r="H304" s="30"/>
      <c r="I304" s="1"/>
    </row>
    <row r="305" spans="1:9" ht="9.75">
      <c r="A305" s="68"/>
      <c r="B305" s="68"/>
      <c r="C305" s="100" t="s">
        <v>284</v>
      </c>
      <c r="D305" s="68"/>
      <c r="E305" s="85"/>
      <c r="F305" s="85">
        <v>17000</v>
      </c>
      <c r="G305" s="64"/>
      <c r="H305" s="30"/>
      <c r="I305" s="1"/>
    </row>
    <row r="306" spans="1:9" ht="9.75">
      <c r="A306" s="68"/>
      <c r="B306" s="68"/>
      <c r="C306" s="100" t="s">
        <v>260</v>
      </c>
      <c r="D306" s="68"/>
      <c r="E306" s="85"/>
      <c r="F306" s="85">
        <v>15000</v>
      </c>
      <c r="G306" s="64"/>
      <c r="H306" s="30"/>
      <c r="I306" s="1"/>
    </row>
    <row r="307" spans="1:9" ht="9.75">
      <c r="A307" s="68"/>
      <c r="B307" s="68"/>
      <c r="C307" s="100" t="s">
        <v>285</v>
      </c>
      <c r="D307" s="68"/>
      <c r="E307" s="85"/>
      <c r="F307" s="85"/>
      <c r="G307" s="64"/>
      <c r="H307" s="30"/>
      <c r="I307" s="1"/>
    </row>
    <row r="308" spans="1:9" ht="9.75">
      <c r="A308" s="68"/>
      <c r="B308" s="68"/>
      <c r="C308" s="100"/>
      <c r="D308" s="68"/>
      <c r="E308" s="85"/>
      <c r="F308" s="85"/>
      <c r="G308" s="64"/>
      <c r="H308" s="30"/>
      <c r="I308" s="1"/>
    </row>
    <row r="309" spans="1:9" ht="9.75">
      <c r="A309" s="68">
        <v>0</v>
      </c>
      <c r="B309" s="68">
        <v>3421</v>
      </c>
      <c r="C309" s="100" t="s">
        <v>120</v>
      </c>
      <c r="D309" s="85">
        <v>500000</v>
      </c>
      <c r="E309" s="85">
        <v>500000</v>
      </c>
      <c r="F309" s="85">
        <v>413884.19</v>
      </c>
      <c r="G309" s="64">
        <v>500000</v>
      </c>
      <c r="H309" s="30"/>
      <c r="I309" s="1"/>
    </row>
    <row r="310" spans="1:9" ht="9.75">
      <c r="A310" s="68">
        <v>33</v>
      </c>
      <c r="B310" s="68">
        <v>3419</v>
      </c>
      <c r="C310" s="100" t="s">
        <v>270</v>
      </c>
      <c r="D310" s="85">
        <v>726000</v>
      </c>
      <c r="E310" s="85">
        <v>726000</v>
      </c>
      <c r="F310" s="85">
        <v>704451</v>
      </c>
      <c r="G310" s="64">
        <v>726000</v>
      </c>
      <c r="H310" s="30"/>
      <c r="I310" s="1"/>
    </row>
    <row r="311" spans="1:9" ht="9.75">
      <c r="A311" s="68">
        <v>34</v>
      </c>
      <c r="B311" s="68">
        <v>3419</v>
      </c>
      <c r="C311" s="100" t="s">
        <v>269</v>
      </c>
      <c r="D311" s="85">
        <v>600000</v>
      </c>
      <c r="E311" s="85">
        <v>600000</v>
      </c>
      <c r="F311" s="85">
        <v>209144.1</v>
      </c>
      <c r="G311" s="64">
        <v>600000</v>
      </c>
      <c r="H311" s="30"/>
      <c r="I311" s="1"/>
    </row>
    <row r="312" spans="1:9" ht="9.75">
      <c r="A312" s="68"/>
      <c r="B312" s="68"/>
      <c r="C312" s="100"/>
      <c r="D312" s="85"/>
      <c r="E312" s="85"/>
      <c r="F312" s="85"/>
      <c r="G312" s="64"/>
      <c r="H312" s="30"/>
      <c r="I312" s="1"/>
    </row>
    <row r="313" spans="1:9" ht="9.75">
      <c r="A313" s="68"/>
      <c r="B313" s="68">
        <v>3429</v>
      </c>
      <c r="C313" s="104" t="s">
        <v>262</v>
      </c>
      <c r="D313" s="85">
        <v>400000</v>
      </c>
      <c r="E313" s="85">
        <v>400000</v>
      </c>
      <c r="F313" s="85">
        <f>SUM(F314:F329)</f>
        <v>387300</v>
      </c>
      <c r="G313" s="64">
        <v>500000</v>
      </c>
      <c r="H313" s="30"/>
      <c r="I313" s="1"/>
    </row>
    <row r="314" spans="1:9" ht="9.75">
      <c r="A314" s="68"/>
      <c r="B314" s="68"/>
      <c r="C314" s="100" t="s">
        <v>91</v>
      </c>
      <c r="D314" s="68"/>
      <c r="E314" s="85"/>
      <c r="F314" s="85">
        <v>50000</v>
      </c>
      <c r="G314" s="64"/>
      <c r="H314" s="30"/>
      <c r="I314" s="1"/>
    </row>
    <row r="315" spans="1:9" ht="9.75">
      <c r="A315" s="68"/>
      <c r="B315" s="68"/>
      <c r="C315" s="100" t="s">
        <v>92</v>
      </c>
      <c r="D315" s="68"/>
      <c r="E315" s="85"/>
      <c r="F315" s="85">
        <v>20000</v>
      </c>
      <c r="G315" s="64"/>
      <c r="H315" s="30"/>
      <c r="I315" s="1"/>
    </row>
    <row r="316" spans="1:9" ht="9.75">
      <c r="A316" s="68"/>
      <c r="B316" s="68"/>
      <c r="C316" s="100" t="s">
        <v>93</v>
      </c>
      <c r="D316" s="68"/>
      <c r="E316" s="85"/>
      <c r="F316" s="85">
        <v>20000</v>
      </c>
      <c r="G316" s="64"/>
      <c r="H316" s="30"/>
      <c r="I316" s="1"/>
    </row>
    <row r="317" spans="1:9" ht="9.75">
      <c r="A317" s="68"/>
      <c r="B317" s="68"/>
      <c r="C317" s="100" t="s">
        <v>94</v>
      </c>
      <c r="D317" s="68"/>
      <c r="E317" s="85"/>
      <c r="F317" s="85">
        <v>80000</v>
      </c>
      <c r="G317" s="64"/>
      <c r="H317" s="30"/>
      <c r="I317" s="1"/>
    </row>
    <row r="318" spans="1:9" ht="9.75">
      <c r="A318" s="68"/>
      <c r="B318" s="68"/>
      <c r="C318" s="100" t="s">
        <v>95</v>
      </c>
      <c r="D318" s="68"/>
      <c r="E318" s="85"/>
      <c r="F318" s="85">
        <v>40000</v>
      </c>
      <c r="G318" s="64"/>
      <c r="H318" s="30"/>
      <c r="I318" s="1"/>
    </row>
    <row r="319" spans="1:9" ht="9.75">
      <c r="A319" s="68"/>
      <c r="B319" s="68"/>
      <c r="C319" s="100" t="s">
        <v>96</v>
      </c>
      <c r="D319" s="68"/>
      <c r="E319" s="85"/>
      <c r="F319" s="85">
        <v>40000</v>
      </c>
      <c r="G319" s="64"/>
      <c r="H319" s="30"/>
      <c r="I319" s="1"/>
    </row>
    <row r="320" spans="1:9" ht="9.75">
      <c r="A320" s="68"/>
      <c r="B320" s="68"/>
      <c r="C320" s="100" t="s">
        <v>100</v>
      </c>
      <c r="D320" s="68"/>
      <c r="E320" s="85"/>
      <c r="F320" s="85">
        <v>47300</v>
      </c>
      <c r="G320" s="64"/>
      <c r="H320" s="30"/>
      <c r="I320" s="1"/>
    </row>
    <row r="321" spans="1:9" ht="9.75">
      <c r="A321" s="68"/>
      <c r="B321" s="68"/>
      <c r="C321" s="100" t="s">
        <v>97</v>
      </c>
      <c r="D321" s="68"/>
      <c r="E321" s="85"/>
      <c r="F321" s="85">
        <v>50000</v>
      </c>
      <c r="G321" s="64"/>
      <c r="H321" s="30"/>
      <c r="I321" s="1"/>
    </row>
    <row r="322" spans="1:9" ht="9.75">
      <c r="A322" s="68"/>
      <c r="B322" s="68"/>
      <c r="C322" s="100" t="s">
        <v>98</v>
      </c>
      <c r="D322" s="68"/>
      <c r="E322" s="85"/>
      <c r="F322" s="85">
        <v>0</v>
      </c>
      <c r="G322" s="64"/>
      <c r="H322" s="30"/>
      <c r="I322" s="1"/>
    </row>
    <row r="323" spans="1:9" ht="9.75">
      <c r="A323" s="68"/>
      <c r="B323" s="68"/>
      <c r="C323" s="100" t="s">
        <v>99</v>
      </c>
      <c r="D323" s="68"/>
      <c r="E323" s="85"/>
      <c r="F323" s="85"/>
      <c r="G323" s="64"/>
      <c r="H323" s="30"/>
      <c r="I323" s="1"/>
    </row>
    <row r="324" spans="1:9" ht="9.75">
      <c r="A324" s="68"/>
      <c r="B324" s="68"/>
      <c r="C324" s="100" t="s">
        <v>492</v>
      </c>
      <c r="D324" s="68"/>
      <c r="E324" s="85"/>
      <c r="F324" s="85">
        <v>15000</v>
      </c>
      <c r="G324" s="64"/>
      <c r="H324" s="30"/>
      <c r="I324" s="1"/>
    </row>
    <row r="325" spans="1:9" ht="9.75">
      <c r="A325" s="68"/>
      <c r="B325" s="68"/>
      <c r="C325" s="100" t="s">
        <v>335</v>
      </c>
      <c r="D325" s="68"/>
      <c r="E325" s="85"/>
      <c r="F325" s="85">
        <v>15000</v>
      </c>
      <c r="G325" s="64"/>
      <c r="H325" s="30"/>
      <c r="I325" s="1"/>
    </row>
    <row r="326" spans="1:9" ht="9.75">
      <c r="A326" s="68"/>
      <c r="B326" s="68"/>
      <c r="C326" s="100" t="s">
        <v>336</v>
      </c>
      <c r="D326" s="68"/>
      <c r="E326" s="85"/>
      <c r="F326" s="85"/>
      <c r="G326" s="64"/>
      <c r="H326" s="30"/>
      <c r="I326" s="1"/>
    </row>
    <row r="327" spans="1:9" ht="9.75">
      <c r="A327" s="68"/>
      <c r="B327" s="68"/>
      <c r="C327" s="100" t="s">
        <v>165</v>
      </c>
      <c r="D327" s="68"/>
      <c r="E327" s="85"/>
      <c r="F327" s="85"/>
      <c r="G327" s="64"/>
      <c r="H327" s="30"/>
      <c r="I327" s="1"/>
    </row>
    <row r="328" spans="1:9" ht="9.75">
      <c r="A328" s="68"/>
      <c r="B328" s="68"/>
      <c r="C328" s="100" t="s">
        <v>493</v>
      </c>
      <c r="D328" s="68"/>
      <c r="E328" s="85"/>
      <c r="F328" s="85">
        <v>10000</v>
      </c>
      <c r="G328" s="64"/>
      <c r="H328" s="30"/>
      <c r="I328" s="1"/>
    </row>
    <row r="329" spans="1:9" ht="9.75">
      <c r="A329" s="68"/>
      <c r="B329" s="68"/>
      <c r="C329" s="100"/>
      <c r="D329" s="85"/>
      <c r="E329" s="85"/>
      <c r="F329" s="85"/>
      <c r="G329" s="64"/>
      <c r="H329" s="30"/>
      <c r="I329" s="1"/>
    </row>
    <row r="330" spans="1:9" ht="9.75">
      <c r="A330" s="68"/>
      <c r="B330" s="68"/>
      <c r="C330" s="81" t="s">
        <v>36</v>
      </c>
      <c r="D330" s="84">
        <f>SUM(D332:D334)</f>
        <v>2214860</v>
      </c>
      <c r="E330" s="84">
        <f>SUM(E332:E334)</f>
        <v>2214860</v>
      </c>
      <c r="F330" s="84">
        <f>SUM(F332:F334)</f>
        <v>1630430</v>
      </c>
      <c r="G330" s="94">
        <f>SUM(G332:G334)</f>
        <v>2214860</v>
      </c>
      <c r="H330" s="30"/>
      <c r="I330" s="1"/>
    </row>
    <row r="331" spans="1:7" ht="9.75">
      <c r="A331" s="68" t="s">
        <v>121</v>
      </c>
      <c r="B331" s="68"/>
      <c r="C331" s="104"/>
      <c r="D331" s="84"/>
      <c r="E331" s="84"/>
      <c r="F331" s="84"/>
      <c r="G331" s="78"/>
    </row>
    <row r="332" spans="1:8" ht="9.75">
      <c r="A332" s="68">
        <v>0</v>
      </c>
      <c r="B332" s="68">
        <v>3511</v>
      </c>
      <c r="C332" s="100" t="s">
        <v>122</v>
      </c>
      <c r="D332" s="85">
        <v>2090000</v>
      </c>
      <c r="E332" s="85">
        <v>2090000</v>
      </c>
      <c r="F332" s="85">
        <v>1568000</v>
      </c>
      <c r="G332" s="64">
        <v>2090000</v>
      </c>
      <c r="H332" s="91"/>
    </row>
    <row r="333" spans="1:8" ht="9.75">
      <c r="A333" s="68"/>
      <c r="B333" s="68"/>
      <c r="C333" s="100" t="s">
        <v>292</v>
      </c>
      <c r="D333" s="85"/>
      <c r="E333" s="85"/>
      <c r="F333" s="85"/>
      <c r="G333" s="64"/>
      <c r="H333" s="91"/>
    </row>
    <row r="334" spans="1:7" ht="9.75">
      <c r="A334" s="68"/>
      <c r="B334" s="68"/>
      <c r="C334" s="100" t="s">
        <v>123</v>
      </c>
      <c r="D334" s="85">
        <v>124860</v>
      </c>
      <c r="E334" s="85">
        <v>124860</v>
      </c>
      <c r="F334" s="85">
        <v>62430</v>
      </c>
      <c r="G334" s="64">
        <v>124860</v>
      </c>
    </row>
    <row r="335" spans="1:7" ht="9.75">
      <c r="A335" s="68"/>
      <c r="B335" s="68"/>
      <c r="C335" s="100"/>
      <c r="D335" s="85"/>
      <c r="E335" s="85"/>
      <c r="F335" s="85"/>
      <c r="G335" s="64"/>
    </row>
    <row r="336" spans="1:7" ht="9.75">
      <c r="A336" s="68"/>
      <c r="B336" s="68"/>
      <c r="C336" s="81" t="s">
        <v>37</v>
      </c>
      <c r="D336" s="84">
        <f>SUM(D337:D358)</f>
        <v>18241672</v>
      </c>
      <c r="E336" s="84">
        <f>SUM(E337:E358)</f>
        <v>26009672</v>
      </c>
      <c r="F336" s="84">
        <f>SUM(F337:F358)</f>
        <v>16835655.560000002</v>
      </c>
      <c r="G336" s="94">
        <f>SUM(G337:G358)</f>
        <v>28377776</v>
      </c>
    </row>
    <row r="337" spans="1:7" ht="9.75">
      <c r="A337" s="68"/>
      <c r="B337" s="68"/>
      <c r="C337" s="100" t="s">
        <v>124</v>
      </c>
      <c r="D337" s="68"/>
      <c r="E337" s="85"/>
      <c r="F337" s="85"/>
      <c r="G337" s="64"/>
    </row>
    <row r="338" spans="1:8" ht="9.75">
      <c r="A338" s="68">
        <v>808</v>
      </c>
      <c r="B338" s="68">
        <v>3612</v>
      </c>
      <c r="C338" s="100" t="s">
        <v>63</v>
      </c>
      <c r="D338" s="85">
        <v>4000000</v>
      </c>
      <c r="E338" s="85">
        <v>4550000</v>
      </c>
      <c r="F338" s="85">
        <v>3473898.39</v>
      </c>
      <c r="G338" s="64">
        <v>4600000</v>
      </c>
      <c r="H338" s="1" t="s">
        <v>337</v>
      </c>
    </row>
    <row r="339" spans="1:8" ht="9.75">
      <c r="A339" s="68"/>
      <c r="B339" s="68"/>
      <c r="C339" s="100" t="s">
        <v>277</v>
      </c>
      <c r="D339" s="85">
        <v>1000000</v>
      </c>
      <c r="E339" s="85">
        <v>1000000</v>
      </c>
      <c r="F339" s="85">
        <v>838613</v>
      </c>
      <c r="G339" s="64">
        <v>1000000</v>
      </c>
      <c r="H339" s="1" t="s">
        <v>337</v>
      </c>
    </row>
    <row r="340" spans="1:8" ht="9.75">
      <c r="A340" s="68">
        <v>8808</v>
      </c>
      <c r="B340" s="68">
        <v>3612</v>
      </c>
      <c r="C340" s="100" t="s">
        <v>64</v>
      </c>
      <c r="D340" s="85">
        <v>3000000</v>
      </c>
      <c r="E340" s="85">
        <v>4800000</v>
      </c>
      <c r="F340" s="85">
        <v>1736665.89</v>
      </c>
      <c r="G340" s="64">
        <v>3000000</v>
      </c>
      <c r="H340" s="129" t="s">
        <v>495</v>
      </c>
    </row>
    <row r="341" spans="1:8" ht="9.75">
      <c r="A341" s="68"/>
      <c r="B341" s="68"/>
      <c r="C341" s="100" t="s">
        <v>614</v>
      </c>
      <c r="D341" s="85"/>
      <c r="E341" s="85"/>
      <c r="F341" s="85"/>
      <c r="G341" s="64">
        <v>5000000</v>
      </c>
      <c r="H341" s="129"/>
    </row>
    <row r="342" spans="1:8" ht="9.75">
      <c r="A342" s="68"/>
      <c r="B342" s="68"/>
      <c r="C342" s="100"/>
      <c r="D342" s="85"/>
      <c r="E342" s="85"/>
      <c r="F342" s="85"/>
      <c r="G342" s="64"/>
      <c r="H342" s="129" t="s">
        <v>494</v>
      </c>
    </row>
    <row r="343" spans="1:7" ht="9.75">
      <c r="A343" s="68"/>
      <c r="B343" s="68"/>
      <c r="C343" s="100" t="s">
        <v>125</v>
      </c>
      <c r="D343" s="68"/>
      <c r="E343" s="85"/>
      <c r="F343" s="85"/>
      <c r="G343" s="64"/>
    </row>
    <row r="344" spans="1:8" ht="9.75">
      <c r="A344" s="68">
        <v>809</v>
      </c>
      <c r="B344" s="68">
        <v>3613</v>
      </c>
      <c r="C344" s="100" t="s">
        <v>63</v>
      </c>
      <c r="D344" s="85">
        <v>1000000</v>
      </c>
      <c r="E344" s="85">
        <v>1390000</v>
      </c>
      <c r="F344" s="85">
        <v>848464.58</v>
      </c>
      <c r="G344" s="64">
        <v>1400000</v>
      </c>
      <c r="H344" s="30" t="s">
        <v>337</v>
      </c>
    </row>
    <row r="345" spans="1:8" ht="9.75">
      <c r="A345" s="68">
        <v>8809</v>
      </c>
      <c r="B345" s="68">
        <v>3613</v>
      </c>
      <c r="C345" s="100" t="s">
        <v>64</v>
      </c>
      <c r="D345" s="85">
        <v>2000000</v>
      </c>
      <c r="E345" s="85">
        <v>2060000</v>
      </c>
      <c r="F345" s="85">
        <v>1356663.61</v>
      </c>
      <c r="G345" s="64">
        <v>2000000</v>
      </c>
      <c r="H345" s="30"/>
    </row>
    <row r="346" spans="1:7" ht="9.75">
      <c r="A346" s="68"/>
      <c r="B346" s="68"/>
      <c r="C346" s="100"/>
      <c r="D346" s="85"/>
      <c r="E346" s="85"/>
      <c r="F346" s="85"/>
      <c r="G346" s="64"/>
    </row>
    <row r="347" spans="1:7" ht="9.75">
      <c r="A347" s="68">
        <v>194</v>
      </c>
      <c r="B347" s="68">
        <v>3631</v>
      </c>
      <c r="C347" s="100" t="s">
        <v>65</v>
      </c>
      <c r="D347" s="85">
        <v>3047000</v>
      </c>
      <c r="E347" s="85">
        <v>3047000</v>
      </c>
      <c r="F347" s="85">
        <v>1374484.58</v>
      </c>
      <c r="G347" s="64">
        <v>2160000</v>
      </c>
    </row>
    <row r="348" spans="1:8" ht="9.75">
      <c r="A348" s="68">
        <v>195</v>
      </c>
      <c r="B348" s="68">
        <v>3632</v>
      </c>
      <c r="C348" s="100" t="s">
        <v>126</v>
      </c>
      <c r="D348" s="85">
        <v>300000</v>
      </c>
      <c r="E348" s="85">
        <v>300000</v>
      </c>
      <c r="F348" s="85">
        <v>319490.77</v>
      </c>
      <c r="G348" s="64">
        <v>300000</v>
      </c>
      <c r="H348" s="30"/>
    </row>
    <row r="349" spans="1:8" ht="9.75">
      <c r="A349" s="68"/>
      <c r="B349" s="68"/>
      <c r="C349" s="100" t="s">
        <v>281</v>
      </c>
      <c r="D349" s="85">
        <v>500000</v>
      </c>
      <c r="E349" s="85">
        <v>500000</v>
      </c>
      <c r="F349" s="85"/>
      <c r="G349" s="64">
        <v>500000</v>
      </c>
      <c r="H349" s="30"/>
    </row>
    <row r="350" spans="1:8" ht="12" customHeight="1">
      <c r="A350" s="68">
        <v>0</v>
      </c>
      <c r="B350" s="68">
        <v>3635</v>
      </c>
      <c r="C350" s="100" t="s">
        <v>38</v>
      </c>
      <c r="D350" s="85">
        <v>500000</v>
      </c>
      <c r="E350" s="85">
        <v>500000</v>
      </c>
      <c r="F350" s="85">
        <v>179300</v>
      </c>
      <c r="G350" s="64">
        <v>500000</v>
      </c>
      <c r="H350" s="1" t="s">
        <v>496</v>
      </c>
    </row>
    <row r="351" spans="1:7" ht="9.75">
      <c r="A351" s="68"/>
      <c r="B351" s="68"/>
      <c r="C351" s="100"/>
      <c r="D351" s="85"/>
      <c r="E351" s="85"/>
      <c r="F351" s="85"/>
      <c r="G351" s="78"/>
    </row>
    <row r="352" spans="1:7" ht="9.75">
      <c r="A352" s="68"/>
      <c r="B352" s="68"/>
      <c r="C352" s="100" t="s">
        <v>66</v>
      </c>
      <c r="D352" s="85"/>
      <c r="E352" s="85"/>
      <c r="F352" s="85"/>
      <c r="G352" s="78"/>
    </row>
    <row r="353" spans="1:7" ht="9.75">
      <c r="A353" s="68">
        <v>0</v>
      </c>
      <c r="B353" s="68">
        <v>3639</v>
      </c>
      <c r="C353" s="100" t="s">
        <v>67</v>
      </c>
      <c r="D353" s="85">
        <v>500000</v>
      </c>
      <c r="E353" s="85">
        <v>500000</v>
      </c>
      <c r="F353" s="85">
        <v>260872.16</v>
      </c>
      <c r="G353" s="64">
        <v>500000</v>
      </c>
    </row>
    <row r="354" spans="1:8" ht="9.75">
      <c r="A354" s="68"/>
      <c r="B354" s="68"/>
      <c r="C354" s="100" t="s">
        <v>127</v>
      </c>
      <c r="D354" s="85">
        <v>2000000</v>
      </c>
      <c r="E354" s="85">
        <v>6968000</v>
      </c>
      <c r="F354" s="85">
        <v>6152752.5</v>
      </c>
      <c r="G354" s="64">
        <v>7000000</v>
      </c>
      <c r="H354" s="1" t="s">
        <v>497</v>
      </c>
    </row>
    <row r="355" spans="1:8" ht="9.75">
      <c r="A355" s="68">
        <v>35</v>
      </c>
      <c r="B355" s="68">
        <v>3639</v>
      </c>
      <c r="C355" s="100" t="s">
        <v>69</v>
      </c>
      <c r="D355" s="85">
        <v>82672</v>
      </c>
      <c r="E355" s="85">
        <v>82672</v>
      </c>
      <c r="F355" s="85">
        <v>88672</v>
      </c>
      <c r="G355" s="64">
        <v>85776</v>
      </c>
      <c r="H355" s="1" t="s">
        <v>498</v>
      </c>
    </row>
    <row r="356" spans="1:7" ht="9.75">
      <c r="A356" s="68"/>
      <c r="B356" s="68"/>
      <c r="C356" s="100" t="s">
        <v>156</v>
      </c>
      <c r="D356" s="85">
        <v>42000</v>
      </c>
      <c r="E356" s="85">
        <v>42000</v>
      </c>
      <c r="F356" s="85">
        <v>35775.08</v>
      </c>
      <c r="G356" s="64">
        <v>42000</v>
      </c>
    </row>
    <row r="357" spans="1:7" ht="9.75">
      <c r="A357" s="68">
        <v>36</v>
      </c>
      <c r="B357" s="68">
        <v>3639</v>
      </c>
      <c r="C357" s="100" t="s">
        <v>68</v>
      </c>
      <c r="D357" s="85">
        <v>230000</v>
      </c>
      <c r="E357" s="85">
        <v>230000</v>
      </c>
      <c r="F357" s="85">
        <v>170003</v>
      </c>
      <c r="G357" s="64">
        <v>250000</v>
      </c>
    </row>
    <row r="358" spans="1:7" ht="9.75">
      <c r="A358" s="68">
        <v>37</v>
      </c>
      <c r="B358" s="68">
        <v>3639</v>
      </c>
      <c r="C358" s="100" t="s">
        <v>70</v>
      </c>
      <c r="D358" s="85">
        <v>40000</v>
      </c>
      <c r="E358" s="85">
        <v>40000</v>
      </c>
      <c r="F358" s="85"/>
      <c r="G358" s="64">
        <v>40000</v>
      </c>
    </row>
    <row r="359" spans="1:7" ht="9.75">
      <c r="A359" s="68"/>
      <c r="B359" s="68"/>
      <c r="C359" s="100"/>
      <c r="D359" s="85"/>
      <c r="E359" s="85"/>
      <c r="F359" s="85"/>
      <c r="G359" s="64"/>
    </row>
    <row r="360" spans="1:7" ht="9.75">
      <c r="A360" s="68"/>
      <c r="B360" s="68"/>
      <c r="C360" s="81" t="s">
        <v>14</v>
      </c>
      <c r="D360" s="84">
        <f>SUM(D361:D369)</f>
        <v>14832000</v>
      </c>
      <c r="E360" s="84">
        <f>SUM(E361:E369)</f>
        <v>14858687</v>
      </c>
      <c r="F360" s="84">
        <f>SUM(F361:F369)</f>
        <v>12341967.96</v>
      </c>
      <c r="G360" s="94">
        <f>SUM(G361:G369)</f>
        <v>17470000</v>
      </c>
    </row>
    <row r="361" spans="1:7" ht="9.75">
      <c r="A361" s="68">
        <v>193</v>
      </c>
      <c r="B361" s="68">
        <v>3721</v>
      </c>
      <c r="C361" s="100" t="s">
        <v>71</v>
      </c>
      <c r="D361" s="85">
        <v>575000</v>
      </c>
      <c r="E361" s="85">
        <v>575000</v>
      </c>
      <c r="F361" s="85">
        <v>466660</v>
      </c>
      <c r="G361" s="64">
        <v>650000</v>
      </c>
    </row>
    <row r="362" spans="1:7" ht="9.75">
      <c r="A362" s="68">
        <v>192</v>
      </c>
      <c r="B362" s="68">
        <v>3722</v>
      </c>
      <c r="C362" s="100" t="s">
        <v>72</v>
      </c>
      <c r="D362" s="85">
        <v>7757000</v>
      </c>
      <c r="E362" s="85">
        <v>7757000</v>
      </c>
      <c r="F362" s="85">
        <v>6467050.5</v>
      </c>
      <c r="G362" s="64">
        <v>9400000</v>
      </c>
    </row>
    <row r="363" spans="1:7" ht="9.75">
      <c r="A363" s="68">
        <v>192</v>
      </c>
      <c r="B363" s="68">
        <v>3722</v>
      </c>
      <c r="C363" s="100" t="s">
        <v>128</v>
      </c>
      <c r="D363" s="85">
        <v>690000</v>
      </c>
      <c r="E363" s="85">
        <v>690000</v>
      </c>
      <c r="F363" s="85">
        <v>510000</v>
      </c>
      <c r="G363" s="64">
        <v>750000</v>
      </c>
    </row>
    <row r="364" spans="1:7" ht="9.75">
      <c r="A364" s="68">
        <v>192</v>
      </c>
      <c r="B364" s="68">
        <v>3722</v>
      </c>
      <c r="C364" s="100" t="s">
        <v>129</v>
      </c>
      <c r="D364" s="85">
        <v>20000</v>
      </c>
      <c r="E364" s="85">
        <v>20000</v>
      </c>
      <c r="F364" s="85">
        <v>15372.4</v>
      </c>
      <c r="G364" s="64">
        <v>20000</v>
      </c>
    </row>
    <row r="365" spans="1:7" ht="9.75">
      <c r="A365" s="68">
        <v>196</v>
      </c>
      <c r="B365" s="68">
        <v>3722</v>
      </c>
      <c r="C365" s="100" t="s">
        <v>130</v>
      </c>
      <c r="D365" s="85">
        <v>1490000</v>
      </c>
      <c r="E365" s="85">
        <v>1490000</v>
      </c>
      <c r="F365" s="85">
        <v>937250</v>
      </c>
      <c r="G365" s="64">
        <v>1650000</v>
      </c>
    </row>
    <row r="366" spans="1:7" ht="9.75">
      <c r="A366" s="68"/>
      <c r="B366" s="68">
        <v>3727</v>
      </c>
      <c r="C366" s="100" t="s">
        <v>576</v>
      </c>
      <c r="D366" s="85">
        <v>0</v>
      </c>
      <c r="E366" s="85">
        <v>10500</v>
      </c>
      <c r="F366" s="85"/>
      <c r="G366" s="64"/>
    </row>
    <row r="367" spans="1:7" ht="9.75">
      <c r="A367" s="68">
        <v>191</v>
      </c>
      <c r="B367" s="68">
        <v>3745</v>
      </c>
      <c r="C367" s="100" t="s">
        <v>180</v>
      </c>
      <c r="D367" s="15">
        <v>2000000</v>
      </c>
      <c r="E367" s="85">
        <v>2000000</v>
      </c>
      <c r="F367" s="85">
        <v>1649526.06</v>
      </c>
      <c r="G367" s="64">
        <v>2000000</v>
      </c>
    </row>
    <row r="368" spans="1:7" ht="9.75">
      <c r="A368" s="68">
        <v>181</v>
      </c>
      <c r="B368" s="68">
        <v>3745</v>
      </c>
      <c r="C368" s="100" t="s">
        <v>179</v>
      </c>
      <c r="D368" s="15">
        <v>2300000</v>
      </c>
      <c r="E368" s="85">
        <v>2316187</v>
      </c>
      <c r="F368" s="85">
        <v>2296109</v>
      </c>
      <c r="G368" s="64">
        <v>3000000</v>
      </c>
    </row>
    <row r="369" spans="1:7" ht="9.75">
      <c r="A369" s="68"/>
      <c r="B369" s="68"/>
      <c r="C369" s="100"/>
      <c r="D369" s="15"/>
      <c r="E369" s="85"/>
      <c r="F369" s="85"/>
      <c r="G369" s="64"/>
    </row>
    <row r="370" spans="1:7" ht="9.75">
      <c r="A370" s="68"/>
      <c r="B370" s="68"/>
      <c r="C370" s="81" t="s">
        <v>39</v>
      </c>
      <c r="D370" s="85"/>
      <c r="E370" s="85"/>
      <c r="F370" s="85"/>
      <c r="G370" s="64"/>
    </row>
    <row r="371" spans="1:8" ht="9.75">
      <c r="A371" s="68"/>
      <c r="B371" s="68"/>
      <c r="C371" s="81" t="s">
        <v>40</v>
      </c>
      <c r="D371" s="84">
        <f>SUM(D372:D390)</f>
        <v>1509408</v>
      </c>
      <c r="E371" s="84">
        <f>SUM(E372:E390)</f>
        <v>5739408</v>
      </c>
      <c r="F371" s="84">
        <f>SUM(F372:F390)</f>
        <v>5145204</v>
      </c>
      <c r="G371" s="94">
        <f>SUM(G372:G390)</f>
        <v>2276100</v>
      </c>
      <c r="H371" s="2"/>
    </row>
    <row r="372" spans="1:8" ht="9.75">
      <c r="A372" s="4"/>
      <c r="B372" s="4">
        <v>4329</v>
      </c>
      <c r="C372" s="111" t="s">
        <v>564</v>
      </c>
      <c r="D372" s="85">
        <v>80000</v>
      </c>
      <c r="E372" s="85">
        <v>80000</v>
      </c>
      <c r="F372" s="85">
        <v>0</v>
      </c>
      <c r="G372" s="92">
        <v>80000</v>
      </c>
      <c r="H372" s="2"/>
    </row>
    <row r="373" spans="1:8" ht="9.75">
      <c r="A373" s="4"/>
      <c r="B373" s="4"/>
      <c r="C373" s="105"/>
      <c r="D373" s="85"/>
      <c r="E373" s="85"/>
      <c r="F373" s="85"/>
      <c r="G373" s="92"/>
      <c r="H373" s="2"/>
    </row>
    <row r="374" spans="1:8" ht="9.75">
      <c r="A374" s="4"/>
      <c r="B374" s="4">
        <v>4349</v>
      </c>
      <c r="C374" s="105" t="s">
        <v>243</v>
      </c>
      <c r="D374" s="85">
        <v>60000</v>
      </c>
      <c r="E374" s="85">
        <v>100000</v>
      </c>
      <c r="F374" s="85">
        <v>60500</v>
      </c>
      <c r="G374" s="92">
        <v>100000</v>
      </c>
      <c r="H374" s="2"/>
    </row>
    <row r="375" spans="1:8" ht="9.75">
      <c r="A375" s="4"/>
      <c r="B375" s="4"/>
      <c r="C375" s="105"/>
      <c r="D375" s="85"/>
      <c r="E375" s="85"/>
      <c r="F375" s="85"/>
      <c r="G375" s="92"/>
      <c r="H375" s="2"/>
    </row>
    <row r="376" spans="1:8" ht="9.75">
      <c r="A376" s="4"/>
      <c r="B376" s="4">
        <v>4359</v>
      </c>
      <c r="C376" s="105" t="s">
        <v>615</v>
      </c>
      <c r="D376" s="85"/>
      <c r="E376" s="85"/>
      <c r="F376" s="85"/>
      <c r="G376" s="92">
        <v>536100</v>
      </c>
      <c r="H376" s="2"/>
    </row>
    <row r="377" spans="1:8" ht="9.75">
      <c r="A377" s="68"/>
      <c r="B377" s="68"/>
      <c r="C377" s="104"/>
      <c r="D377" s="84"/>
      <c r="E377" s="84"/>
      <c r="F377" s="84"/>
      <c r="G377" s="94"/>
      <c r="H377" s="2"/>
    </row>
    <row r="378" spans="1:7" ht="9.75">
      <c r="A378" s="68" t="s">
        <v>121</v>
      </c>
      <c r="B378" s="68"/>
      <c r="C378" s="104"/>
      <c r="D378" s="84"/>
      <c r="E378" s="84"/>
      <c r="F378" s="84"/>
      <c r="G378" s="64"/>
    </row>
    <row r="379" spans="1:8" ht="9.75">
      <c r="A379" s="68">
        <v>281</v>
      </c>
      <c r="B379" s="68">
        <v>4351</v>
      </c>
      <c r="C379" s="100" t="s">
        <v>73</v>
      </c>
      <c r="D379" s="85">
        <v>780000</v>
      </c>
      <c r="E379" s="85">
        <v>1130000</v>
      </c>
      <c r="F379" s="85">
        <v>830000</v>
      </c>
      <c r="G379" s="64">
        <v>1080000</v>
      </c>
      <c r="H379" s="91" t="s">
        <v>337</v>
      </c>
    </row>
    <row r="380" spans="1:8" ht="9.75">
      <c r="A380" s="68"/>
      <c r="B380" s="68"/>
      <c r="C380" s="100" t="s">
        <v>597</v>
      </c>
      <c r="D380" s="85"/>
      <c r="E380" s="85"/>
      <c r="F380" s="85"/>
      <c r="G380" s="64"/>
      <c r="H380" s="91"/>
    </row>
    <row r="381" spans="1:7" ht="9.75">
      <c r="A381" s="68"/>
      <c r="B381" s="68"/>
      <c r="C381" s="100" t="s">
        <v>131</v>
      </c>
      <c r="D381" s="85"/>
      <c r="E381" s="85">
        <v>818000</v>
      </c>
      <c r="F381" s="85">
        <v>818000</v>
      </c>
      <c r="G381" s="64"/>
    </row>
    <row r="382" spans="1:7" ht="9.75">
      <c r="A382" s="68"/>
      <c r="B382" s="68"/>
      <c r="C382" s="100" t="s">
        <v>132</v>
      </c>
      <c r="D382" s="85"/>
      <c r="E382" s="85">
        <v>30000</v>
      </c>
      <c r="F382" s="85">
        <v>30000</v>
      </c>
      <c r="G382" s="64"/>
    </row>
    <row r="383" spans="1:7" ht="9.75">
      <c r="A383" s="68"/>
      <c r="B383" s="68"/>
      <c r="C383" s="100"/>
      <c r="D383" s="85"/>
      <c r="E383" s="85"/>
      <c r="F383" s="85"/>
      <c r="G383" s="64"/>
    </row>
    <row r="384" spans="1:7" ht="9.75">
      <c r="A384" s="68">
        <v>282</v>
      </c>
      <c r="B384" s="68">
        <v>4350</v>
      </c>
      <c r="C384" s="100" t="s">
        <v>74</v>
      </c>
      <c r="D384" s="85">
        <v>480000</v>
      </c>
      <c r="E384" s="85">
        <v>480000</v>
      </c>
      <c r="F384" s="85">
        <v>360000</v>
      </c>
      <c r="G384" s="64">
        <v>480000</v>
      </c>
    </row>
    <row r="385" spans="1:7" ht="9.75">
      <c r="A385" s="68"/>
      <c r="B385" s="68"/>
      <c r="C385" s="100" t="s">
        <v>230</v>
      </c>
      <c r="D385" s="85"/>
      <c r="E385" s="85"/>
      <c r="F385" s="85"/>
      <c r="G385" s="64"/>
    </row>
    <row r="386" spans="1:7" ht="9.75">
      <c r="A386" s="68"/>
      <c r="B386" s="68"/>
      <c r="C386" s="100" t="s">
        <v>231</v>
      </c>
      <c r="D386" s="85">
        <v>109408</v>
      </c>
      <c r="E386" s="85">
        <v>109408</v>
      </c>
      <c r="F386" s="85">
        <v>54704</v>
      </c>
      <c r="G386" s="64"/>
    </row>
    <row r="387" spans="1:8" ht="9.75">
      <c r="A387" s="68"/>
      <c r="B387" s="68"/>
      <c r="C387" s="100" t="s">
        <v>131</v>
      </c>
      <c r="D387" s="85"/>
      <c r="E387" s="85">
        <v>2803000</v>
      </c>
      <c r="F387" s="85">
        <v>2803000</v>
      </c>
      <c r="G387" s="64"/>
      <c r="H387" s="91"/>
    </row>
    <row r="388" spans="1:7" ht="9.75">
      <c r="A388" s="68"/>
      <c r="B388" s="68"/>
      <c r="C388" s="100" t="s">
        <v>132</v>
      </c>
      <c r="D388" s="85"/>
      <c r="E388" s="85">
        <v>189000</v>
      </c>
      <c r="F388" s="85">
        <v>189000</v>
      </c>
      <c r="G388" s="64"/>
    </row>
    <row r="389" spans="1:7" ht="9.75">
      <c r="A389" s="68"/>
      <c r="B389" s="68"/>
      <c r="C389" s="100" t="s">
        <v>282</v>
      </c>
      <c r="D389" s="85"/>
      <c r="E389" s="85"/>
      <c r="F389" s="85"/>
      <c r="G389" s="64"/>
    </row>
    <row r="390" spans="1:7" ht="9.75">
      <c r="A390" s="68"/>
      <c r="B390" s="68"/>
      <c r="C390" s="100"/>
      <c r="D390" s="85"/>
      <c r="E390" s="85"/>
      <c r="F390" s="85"/>
      <c r="G390" s="64"/>
    </row>
    <row r="391" spans="1:7" ht="9.75">
      <c r="A391" s="68"/>
      <c r="B391" s="68"/>
      <c r="C391" s="81" t="s">
        <v>228</v>
      </c>
      <c r="D391" s="85"/>
      <c r="E391" s="85"/>
      <c r="F391" s="85"/>
      <c r="G391" s="64"/>
    </row>
    <row r="392" spans="1:7" ht="9.75">
      <c r="A392" s="68"/>
      <c r="B392" s="68">
        <v>5213</v>
      </c>
      <c r="C392" s="100" t="s">
        <v>263</v>
      </c>
      <c r="D392" s="84">
        <v>300000</v>
      </c>
      <c r="E392" s="84">
        <v>300000</v>
      </c>
      <c r="F392" s="85"/>
      <c r="G392" s="78">
        <v>300000</v>
      </c>
    </row>
    <row r="393" spans="1:7" ht="9.75">
      <c r="A393" s="68"/>
      <c r="B393" s="68"/>
      <c r="C393" s="100"/>
      <c r="D393" s="85"/>
      <c r="E393" s="85"/>
      <c r="F393" s="85"/>
      <c r="G393" s="64"/>
    </row>
    <row r="394" spans="1:7" ht="9.75">
      <c r="A394" s="68"/>
      <c r="B394" s="68"/>
      <c r="C394" s="81" t="s">
        <v>103</v>
      </c>
      <c r="D394" s="84">
        <f>SUM(D395:D399)</f>
        <v>2850000</v>
      </c>
      <c r="E394" s="84">
        <f>SUM(E395:E399)</f>
        <v>3150000</v>
      </c>
      <c r="F394" s="84">
        <f>SUM(F395:F399)</f>
        <v>2041316.85</v>
      </c>
      <c r="G394" s="78">
        <f>SUM(G395:G399)</f>
        <v>3568000</v>
      </c>
    </row>
    <row r="395" spans="1:7" ht="9.75">
      <c r="A395" s="68">
        <v>179</v>
      </c>
      <c r="B395" s="68">
        <v>5311</v>
      </c>
      <c r="C395" s="100" t="s">
        <v>104</v>
      </c>
      <c r="D395" s="85">
        <v>2650000</v>
      </c>
      <c r="E395" s="85">
        <v>2650000</v>
      </c>
      <c r="F395" s="85">
        <v>1815985.04</v>
      </c>
      <c r="G395" s="64">
        <v>2818000</v>
      </c>
    </row>
    <row r="396" spans="1:7" ht="9.75">
      <c r="A396" s="68"/>
      <c r="B396" s="68"/>
      <c r="C396" s="100" t="s">
        <v>583</v>
      </c>
      <c r="D396" s="85"/>
      <c r="E396" s="85"/>
      <c r="F396" s="85"/>
      <c r="G396" s="64"/>
    </row>
    <row r="397" spans="1:7" ht="9.75">
      <c r="A397" s="68"/>
      <c r="B397" s="68"/>
      <c r="C397" s="100" t="s">
        <v>608</v>
      </c>
      <c r="D397" s="85"/>
      <c r="E397" s="85"/>
      <c r="F397" s="85"/>
      <c r="G397" s="64">
        <v>450000</v>
      </c>
    </row>
    <row r="398" spans="1:7" ht="9.75">
      <c r="A398" s="4">
        <v>1007</v>
      </c>
      <c r="B398" s="4">
        <v>5399</v>
      </c>
      <c r="C398" s="100" t="s">
        <v>246</v>
      </c>
      <c r="D398" s="15">
        <v>200000</v>
      </c>
      <c r="E398" s="85">
        <v>500000</v>
      </c>
      <c r="F398" s="85">
        <v>225331.81</v>
      </c>
      <c r="G398" s="92">
        <v>300000</v>
      </c>
    </row>
    <row r="399" spans="1:7" ht="9.75">
      <c r="A399" s="68"/>
      <c r="B399" s="68"/>
      <c r="C399" s="100"/>
      <c r="D399" s="85"/>
      <c r="E399" s="85"/>
      <c r="F399" s="85"/>
      <c r="G399" s="64"/>
    </row>
    <row r="400" spans="1:9" ht="9.75">
      <c r="A400" s="68"/>
      <c r="B400" s="68"/>
      <c r="C400" s="81" t="s">
        <v>41</v>
      </c>
      <c r="D400" s="84">
        <f>SUM(D401:D401)</f>
        <v>850000</v>
      </c>
      <c r="E400" s="84">
        <f>SUM(E401:E402)</f>
        <v>850000</v>
      </c>
      <c r="F400" s="84">
        <f>SUM(F401:F402)</f>
        <v>615928.65</v>
      </c>
      <c r="G400" s="78">
        <f>SUM(G401)</f>
        <v>1000000</v>
      </c>
      <c r="I400" s="7"/>
    </row>
    <row r="401" spans="1:9" ht="9.75">
      <c r="A401" s="68">
        <v>171</v>
      </c>
      <c r="B401" s="68">
        <v>5512</v>
      </c>
      <c r="C401" s="100" t="s">
        <v>133</v>
      </c>
      <c r="D401" s="85">
        <v>850000</v>
      </c>
      <c r="E401" s="85">
        <v>850000</v>
      </c>
      <c r="F401" s="85">
        <v>615928.65</v>
      </c>
      <c r="G401" s="64">
        <v>1000000</v>
      </c>
      <c r="H401" s="10"/>
      <c r="I401" s="7"/>
    </row>
    <row r="402" spans="1:8" ht="9.75">
      <c r="A402" s="68"/>
      <c r="B402" s="68"/>
      <c r="C402" s="100"/>
      <c r="D402" s="85"/>
      <c r="E402" s="85"/>
      <c r="F402" s="85"/>
      <c r="G402" s="64"/>
      <c r="H402" s="10"/>
    </row>
    <row r="403" spans="1:8" ht="9.75">
      <c r="A403" s="68"/>
      <c r="B403" s="68"/>
      <c r="C403" s="81" t="s">
        <v>42</v>
      </c>
      <c r="D403" s="84">
        <f>SUM(D404:D416)</f>
        <v>29497000</v>
      </c>
      <c r="E403" s="84">
        <f>SUM(E404:E416)</f>
        <v>29497000</v>
      </c>
      <c r="F403" s="84">
        <f>SUM(F404:F416)</f>
        <v>20393487.15</v>
      </c>
      <c r="G403" s="94">
        <f>SUM(G404:G416)</f>
        <v>30953000</v>
      </c>
      <c r="H403" s="15"/>
    </row>
    <row r="404" spans="1:8" ht="9.75">
      <c r="A404" s="68"/>
      <c r="B404" s="68">
        <v>6118</v>
      </c>
      <c r="C404" s="68" t="s">
        <v>338</v>
      </c>
      <c r="D404" s="85">
        <v>300000</v>
      </c>
      <c r="E404" s="85">
        <v>300000</v>
      </c>
      <c r="F404" s="85">
        <v>296733.55</v>
      </c>
      <c r="G404" s="94"/>
      <c r="H404" s="15"/>
    </row>
    <row r="405" spans="1:8" ht="9.75">
      <c r="A405" s="68"/>
      <c r="B405" s="164" t="s">
        <v>499</v>
      </c>
      <c r="C405" s="100" t="s">
        <v>500</v>
      </c>
      <c r="D405" s="85"/>
      <c r="E405" s="85"/>
      <c r="F405" s="85"/>
      <c r="G405" s="92"/>
      <c r="H405" s="15"/>
    </row>
    <row r="406" spans="1:8" ht="9.75">
      <c r="A406" s="68"/>
      <c r="B406" s="164" t="s">
        <v>499</v>
      </c>
      <c r="C406" s="100" t="s">
        <v>501</v>
      </c>
      <c r="D406" s="85"/>
      <c r="E406" s="85"/>
      <c r="F406" s="85"/>
      <c r="G406" s="92"/>
      <c r="H406" s="15"/>
    </row>
    <row r="407" spans="1:7" ht="9.75">
      <c r="A407" s="68">
        <v>175</v>
      </c>
      <c r="B407" s="68">
        <v>6112</v>
      </c>
      <c r="C407" s="100" t="s">
        <v>43</v>
      </c>
      <c r="D407" s="85">
        <v>4110000</v>
      </c>
      <c r="E407" s="85">
        <v>4110000</v>
      </c>
      <c r="F407" s="85">
        <v>2404285</v>
      </c>
      <c r="G407" s="64">
        <v>4110000</v>
      </c>
    </row>
    <row r="408" spans="1:7" ht="9.75">
      <c r="A408" s="68"/>
      <c r="B408" s="68"/>
      <c r="C408" s="100" t="s">
        <v>283</v>
      </c>
      <c r="D408" s="85"/>
      <c r="E408" s="85"/>
      <c r="F408" s="85"/>
      <c r="G408" s="64"/>
    </row>
    <row r="409" spans="1:7" ht="9.75">
      <c r="A409" s="68">
        <v>175</v>
      </c>
      <c r="B409" s="68">
        <v>6171</v>
      </c>
      <c r="C409" s="100" t="s">
        <v>44</v>
      </c>
      <c r="D409" s="85">
        <v>22197000</v>
      </c>
      <c r="E409" s="85">
        <v>22197000</v>
      </c>
      <c r="F409" s="85">
        <v>15643499.77</v>
      </c>
      <c r="G409" s="64">
        <v>23893000</v>
      </c>
    </row>
    <row r="410" spans="1:7" ht="9.75">
      <c r="A410" s="68"/>
      <c r="B410" s="68"/>
      <c r="C410" s="100" t="s">
        <v>582</v>
      </c>
      <c r="D410" s="85"/>
      <c r="E410" s="85"/>
      <c r="F410" s="85"/>
      <c r="G410" s="64"/>
    </row>
    <row r="411" spans="1:7" ht="9.75">
      <c r="A411" s="68">
        <v>172</v>
      </c>
      <c r="B411" s="68">
        <v>6171</v>
      </c>
      <c r="C411" s="100" t="s">
        <v>447</v>
      </c>
      <c r="D411" s="85">
        <v>50000</v>
      </c>
      <c r="E411" s="85">
        <v>50000</v>
      </c>
      <c r="F411" s="85">
        <v>15608</v>
      </c>
      <c r="G411" s="64">
        <v>60000</v>
      </c>
    </row>
    <row r="412" spans="1:8" ht="9.75">
      <c r="A412" s="68">
        <v>107</v>
      </c>
      <c r="B412" s="68">
        <v>6171</v>
      </c>
      <c r="C412" s="100" t="s">
        <v>75</v>
      </c>
      <c r="D412" s="85">
        <v>600000</v>
      </c>
      <c r="E412" s="85">
        <v>600000</v>
      </c>
      <c r="F412" s="85">
        <v>460464</v>
      </c>
      <c r="G412" s="64">
        <v>650000</v>
      </c>
      <c r="H412" s="1" t="s">
        <v>502</v>
      </c>
    </row>
    <row r="413" spans="1:7" ht="9.75">
      <c r="A413" s="68">
        <v>173</v>
      </c>
      <c r="B413" s="68">
        <v>6171</v>
      </c>
      <c r="C413" s="100" t="s">
        <v>135</v>
      </c>
      <c r="D413" s="85">
        <v>1400000</v>
      </c>
      <c r="E413" s="85">
        <v>1400000</v>
      </c>
      <c r="F413" s="85">
        <v>1091456.07</v>
      </c>
      <c r="G413" s="64">
        <v>1400000</v>
      </c>
    </row>
    <row r="414" spans="1:7" ht="9.75">
      <c r="A414" s="68">
        <v>176</v>
      </c>
      <c r="B414" s="68">
        <v>6171</v>
      </c>
      <c r="C414" s="100" t="s">
        <v>136</v>
      </c>
      <c r="D414" s="85">
        <v>370000</v>
      </c>
      <c r="E414" s="85">
        <v>370000</v>
      </c>
      <c r="F414" s="85">
        <v>301420.98</v>
      </c>
      <c r="G414" s="64">
        <v>370000</v>
      </c>
    </row>
    <row r="415" spans="1:7" ht="9.75">
      <c r="A415" s="68">
        <v>177</v>
      </c>
      <c r="B415" s="68">
        <v>6171</v>
      </c>
      <c r="C415" s="100" t="s">
        <v>137</v>
      </c>
      <c r="D415" s="85">
        <v>200000</v>
      </c>
      <c r="E415" s="85">
        <v>200000</v>
      </c>
      <c r="F415" s="85">
        <v>121068.58</v>
      </c>
      <c r="G415" s="64">
        <v>200000</v>
      </c>
    </row>
    <row r="416" spans="1:7" ht="9.75">
      <c r="A416" s="68">
        <v>178</v>
      </c>
      <c r="B416" s="68">
        <v>6171</v>
      </c>
      <c r="C416" s="100" t="s">
        <v>138</v>
      </c>
      <c r="D416" s="85">
        <v>270000</v>
      </c>
      <c r="E416" s="85">
        <v>270000</v>
      </c>
      <c r="F416" s="85">
        <v>58951.2</v>
      </c>
      <c r="G416" s="64">
        <v>270000</v>
      </c>
    </row>
    <row r="417" spans="1:7" ht="9.75">
      <c r="A417" s="68"/>
      <c r="B417" s="68"/>
      <c r="C417" s="100"/>
      <c r="D417" s="85"/>
      <c r="E417" s="85"/>
      <c r="F417" s="85"/>
      <c r="G417" s="64"/>
    </row>
    <row r="418" spans="1:7" ht="9.75">
      <c r="A418" s="68"/>
      <c r="B418" s="68"/>
      <c r="C418" s="81" t="s">
        <v>45</v>
      </c>
      <c r="D418" s="84">
        <f>SUM(D420:D425)</f>
        <v>11545000</v>
      </c>
      <c r="E418" s="84">
        <f>SUM(E420:E425)</f>
        <v>8763350</v>
      </c>
      <c r="F418" s="84">
        <f>SUM(F420:F425)</f>
        <v>7316328.92</v>
      </c>
      <c r="G418" s="94">
        <f>SUM(G420:G425)</f>
        <v>9715000</v>
      </c>
    </row>
    <row r="419" spans="1:7" ht="9.75">
      <c r="A419" s="68"/>
      <c r="B419" s="68"/>
      <c r="C419" s="100" t="s">
        <v>139</v>
      </c>
      <c r="D419" s="85"/>
      <c r="E419" s="85"/>
      <c r="F419" s="85"/>
      <c r="G419" s="78"/>
    </row>
    <row r="420" spans="1:7" ht="9.75">
      <c r="A420" s="68">
        <v>0</v>
      </c>
      <c r="B420" s="68">
        <v>6310</v>
      </c>
      <c r="C420" s="100" t="s">
        <v>140</v>
      </c>
      <c r="D420" s="85">
        <v>80000</v>
      </c>
      <c r="E420" s="85">
        <v>80000</v>
      </c>
      <c r="F420" s="85">
        <v>42822.92</v>
      </c>
      <c r="G420" s="64">
        <v>80000</v>
      </c>
    </row>
    <row r="421" spans="1:8" ht="9.75">
      <c r="A421" s="68">
        <v>0</v>
      </c>
      <c r="B421" s="68">
        <v>6320</v>
      </c>
      <c r="C421" s="100" t="s">
        <v>141</v>
      </c>
      <c r="D421" s="85">
        <v>450000</v>
      </c>
      <c r="E421" s="85">
        <v>500000</v>
      </c>
      <c r="F421" s="85">
        <v>465701</v>
      </c>
      <c r="G421" s="64">
        <v>620000</v>
      </c>
      <c r="H421" s="129" t="s">
        <v>604</v>
      </c>
    </row>
    <row r="422" spans="1:7" ht="9.75">
      <c r="A422" s="68">
        <v>0</v>
      </c>
      <c r="B422" s="68">
        <v>6399</v>
      </c>
      <c r="C422" s="100" t="s">
        <v>142</v>
      </c>
      <c r="D422" s="85">
        <v>15000</v>
      </c>
      <c r="E422" s="85">
        <v>15000</v>
      </c>
      <c r="F422" s="85">
        <v>11803</v>
      </c>
      <c r="G422" s="64">
        <v>15000</v>
      </c>
    </row>
    <row r="423" spans="1:7" ht="9.75">
      <c r="A423" s="68"/>
      <c r="B423" s="68"/>
      <c r="C423" s="100" t="s">
        <v>143</v>
      </c>
      <c r="D423" s="85">
        <v>9000000</v>
      </c>
      <c r="E423" s="85">
        <v>6168350</v>
      </c>
      <c r="F423" s="85">
        <v>6168350</v>
      </c>
      <c r="G423" s="64">
        <v>7000000</v>
      </c>
    </row>
    <row r="424" spans="1:8" ht="9.75">
      <c r="A424" s="68">
        <v>343</v>
      </c>
      <c r="B424" s="68">
        <v>6399</v>
      </c>
      <c r="C424" s="100" t="s">
        <v>144</v>
      </c>
      <c r="D424" s="85">
        <v>2000000</v>
      </c>
      <c r="E424" s="85">
        <v>2000000</v>
      </c>
      <c r="F424" s="85">
        <v>627652</v>
      </c>
      <c r="G424" s="64">
        <v>2000000</v>
      </c>
      <c r="H424" s="10"/>
    </row>
    <row r="425" spans="1:7" ht="9.75">
      <c r="A425" s="68">
        <v>99</v>
      </c>
      <c r="B425" s="68">
        <v>6399</v>
      </c>
      <c r="C425" s="100" t="s">
        <v>145</v>
      </c>
      <c r="D425" s="85"/>
      <c r="E425" s="85"/>
      <c r="F425" s="85"/>
      <c r="G425" s="64"/>
    </row>
    <row r="426" spans="1:7" ht="9.75">
      <c r="A426" s="68"/>
      <c r="B426" s="68"/>
      <c r="C426" s="100"/>
      <c r="D426" s="85"/>
      <c r="E426" s="85"/>
      <c r="F426" s="85"/>
      <c r="G426" s="64"/>
    </row>
    <row r="427" spans="1:7" ht="9.75">
      <c r="A427" s="81"/>
      <c r="B427" s="81"/>
      <c r="C427" s="81" t="s">
        <v>46</v>
      </c>
      <c r="D427" s="84">
        <f>SUM(D428:D431)</f>
        <v>400000</v>
      </c>
      <c r="E427" s="84">
        <f>SUM(E428:E431)</f>
        <v>499600</v>
      </c>
      <c r="F427" s="84">
        <f>SUM(F428:F431)</f>
        <v>223446.72999999998</v>
      </c>
      <c r="G427" s="78">
        <f>SUM(G428:G441)</f>
        <v>400000</v>
      </c>
    </row>
    <row r="428" spans="1:7" ht="9.75">
      <c r="A428" s="81"/>
      <c r="B428" s="68">
        <v>6402</v>
      </c>
      <c r="C428" s="100" t="s">
        <v>503</v>
      </c>
      <c r="D428" s="85">
        <v>0</v>
      </c>
      <c r="E428" s="85">
        <v>99600</v>
      </c>
      <c r="F428" s="85">
        <v>99600</v>
      </c>
      <c r="G428" s="64"/>
    </row>
    <row r="429" spans="1:7" ht="9.75">
      <c r="A429" s="81"/>
      <c r="B429" s="81"/>
      <c r="C429" s="81"/>
      <c r="D429" s="84"/>
      <c r="E429" s="84"/>
      <c r="F429" s="84"/>
      <c r="G429" s="78"/>
    </row>
    <row r="430" spans="1:7" ht="9.75">
      <c r="A430" s="68">
        <v>0</v>
      </c>
      <c r="B430" s="68">
        <v>6409</v>
      </c>
      <c r="C430" s="100" t="s">
        <v>167</v>
      </c>
      <c r="D430" s="85">
        <v>400000</v>
      </c>
      <c r="E430" s="85">
        <v>400000</v>
      </c>
      <c r="F430" s="85">
        <f>SUM(F432:F441)</f>
        <v>123846.73</v>
      </c>
      <c r="G430" s="64">
        <v>400000</v>
      </c>
    </row>
    <row r="431" spans="1:7" ht="9.75">
      <c r="A431" s="68"/>
      <c r="B431" s="68"/>
      <c r="C431" s="100" t="s">
        <v>90</v>
      </c>
      <c r="D431" s="85"/>
      <c r="E431" s="85"/>
      <c r="F431" s="85"/>
      <c r="G431" s="64"/>
    </row>
    <row r="432" spans="1:7" ht="9.75">
      <c r="A432" s="68"/>
      <c r="B432" s="68"/>
      <c r="C432" s="100" t="s">
        <v>598</v>
      </c>
      <c r="D432" s="85"/>
      <c r="E432" s="85"/>
      <c r="F432" s="85">
        <v>50000</v>
      </c>
      <c r="G432" s="78"/>
    </row>
    <row r="433" spans="1:7" ht="9.75">
      <c r="A433" s="68"/>
      <c r="B433" s="68"/>
      <c r="C433" s="100" t="s">
        <v>146</v>
      </c>
      <c r="D433" s="85"/>
      <c r="E433" s="85"/>
      <c r="F433" s="85"/>
      <c r="G433" s="64"/>
    </row>
    <row r="434" spans="1:7" ht="9.75">
      <c r="A434" s="68"/>
      <c r="B434" s="68"/>
      <c r="C434" s="100" t="s">
        <v>147</v>
      </c>
      <c r="D434" s="85"/>
      <c r="E434" s="85"/>
      <c r="F434" s="85"/>
      <c r="G434" s="64"/>
    </row>
    <row r="435" spans="1:7" ht="9.75">
      <c r="A435" s="68"/>
      <c r="B435" s="68"/>
      <c r="C435" s="100" t="s">
        <v>148</v>
      </c>
      <c r="D435" s="85"/>
      <c r="E435" s="85"/>
      <c r="F435" s="85">
        <v>19000</v>
      </c>
      <c r="G435" s="64"/>
    </row>
    <row r="436" spans="1:7" ht="9.75">
      <c r="A436" s="68"/>
      <c r="B436" s="68"/>
      <c r="C436" s="100" t="s">
        <v>168</v>
      </c>
      <c r="D436" s="85"/>
      <c r="E436" s="85"/>
      <c r="F436" s="85">
        <v>0</v>
      </c>
      <c r="G436" s="78"/>
    </row>
    <row r="437" spans="1:7" ht="9.75">
      <c r="A437" s="68"/>
      <c r="B437" s="68"/>
      <c r="C437" s="100" t="s">
        <v>153</v>
      </c>
      <c r="D437" s="85"/>
      <c r="E437" s="85"/>
      <c r="F437" s="85">
        <v>20000</v>
      </c>
      <c r="G437" s="78"/>
    </row>
    <row r="438" spans="1:7" ht="9.75">
      <c r="A438" s="68"/>
      <c r="B438" s="68"/>
      <c r="C438" s="100" t="s">
        <v>504</v>
      </c>
      <c r="D438" s="85"/>
      <c r="E438" s="85"/>
      <c r="F438" s="85">
        <v>30000</v>
      </c>
      <c r="G438" s="78"/>
    </row>
    <row r="439" spans="1:7" ht="9.75">
      <c r="A439" s="68"/>
      <c r="B439" s="68"/>
      <c r="C439" s="100" t="s">
        <v>505</v>
      </c>
      <c r="D439" s="85"/>
      <c r="E439" s="85"/>
      <c r="F439" s="85">
        <v>4000</v>
      </c>
      <c r="G439" s="78"/>
    </row>
    <row r="440" spans="1:7" ht="9.75">
      <c r="A440" s="68"/>
      <c r="B440" s="68"/>
      <c r="C440" s="100" t="s">
        <v>369</v>
      </c>
      <c r="D440" s="85"/>
      <c r="E440" s="85"/>
      <c r="F440" s="85">
        <v>846.73</v>
      </c>
      <c r="G440" s="78"/>
    </row>
    <row r="441" spans="1:7" ht="9.75">
      <c r="A441" s="68"/>
      <c r="B441" s="68"/>
      <c r="C441" s="100"/>
      <c r="D441" s="85"/>
      <c r="E441" s="85"/>
      <c r="F441" s="85"/>
      <c r="G441" s="64"/>
    </row>
    <row r="442" spans="1:8" ht="9.75">
      <c r="A442" s="68">
        <v>59</v>
      </c>
      <c r="B442" s="68">
        <v>6409</v>
      </c>
      <c r="C442" s="100" t="s">
        <v>234</v>
      </c>
      <c r="D442" s="85">
        <v>156925</v>
      </c>
      <c r="E442" s="85">
        <v>112489.76</v>
      </c>
      <c r="F442" s="89"/>
      <c r="G442" s="78">
        <v>191252.06</v>
      </c>
      <c r="H442" s="73"/>
    </row>
    <row r="443" spans="1:8" ht="9.75">
      <c r="A443" s="68"/>
      <c r="B443" s="68"/>
      <c r="C443" s="100"/>
      <c r="D443" s="85"/>
      <c r="E443" s="85"/>
      <c r="F443" s="85"/>
      <c r="G443" s="64"/>
      <c r="H443" s="10"/>
    </row>
    <row r="444" spans="1:7" ht="9.75">
      <c r="A444" s="68"/>
      <c r="B444" s="68"/>
      <c r="C444" s="81" t="s">
        <v>79</v>
      </c>
      <c r="D444" s="84">
        <f>SUM(D445:D451)</f>
        <v>3040000</v>
      </c>
      <c r="E444" s="84">
        <f>SUM(E445:E451)</f>
        <v>3040000</v>
      </c>
      <c r="F444" s="84">
        <f>SUM(F445:F451)</f>
        <v>2070607.5799999998</v>
      </c>
      <c r="G444" s="94">
        <f>SUM(G445:G451)</f>
        <v>2530000</v>
      </c>
    </row>
    <row r="445" spans="1:7" ht="9.75">
      <c r="A445" s="88">
        <v>201424</v>
      </c>
      <c r="B445" s="68">
        <v>3639</v>
      </c>
      <c r="C445" s="100" t="s">
        <v>152</v>
      </c>
      <c r="D445" s="15">
        <v>50000</v>
      </c>
      <c r="E445" s="85">
        <v>50000</v>
      </c>
      <c r="F445" s="85">
        <v>8313.79</v>
      </c>
      <c r="G445" s="64">
        <v>0</v>
      </c>
    </row>
    <row r="446" spans="1:7" ht="9.75">
      <c r="A446" s="88">
        <v>2201518</v>
      </c>
      <c r="B446" s="68">
        <v>3613</v>
      </c>
      <c r="C446" s="100" t="s">
        <v>220</v>
      </c>
      <c r="D446" s="15">
        <v>60000</v>
      </c>
      <c r="E446" s="85">
        <v>60000</v>
      </c>
      <c r="F446" s="85">
        <v>22851.46</v>
      </c>
      <c r="G446" s="64">
        <v>0</v>
      </c>
    </row>
    <row r="447" spans="1:7" ht="9.75">
      <c r="A447" s="88">
        <v>2201519</v>
      </c>
      <c r="B447" s="68">
        <v>3113</v>
      </c>
      <c r="C447" s="100" t="s">
        <v>176</v>
      </c>
      <c r="D447" s="15">
        <v>2160000</v>
      </c>
      <c r="E447" s="85">
        <v>2160000</v>
      </c>
      <c r="F447" s="85">
        <v>1660824.48</v>
      </c>
      <c r="G447" s="64">
        <v>2000000</v>
      </c>
    </row>
    <row r="448" spans="1:7" ht="9.75">
      <c r="A448" s="88">
        <v>201715</v>
      </c>
      <c r="B448" s="68">
        <v>3639</v>
      </c>
      <c r="C448" s="100" t="s">
        <v>177</v>
      </c>
      <c r="D448" s="15">
        <v>100000</v>
      </c>
      <c r="E448" s="85">
        <v>100000</v>
      </c>
      <c r="F448" s="85">
        <v>33693.13</v>
      </c>
      <c r="G448" s="64">
        <v>0</v>
      </c>
    </row>
    <row r="449" spans="1:7" ht="9.75">
      <c r="A449" s="88">
        <v>201620</v>
      </c>
      <c r="B449" s="68">
        <v>3111</v>
      </c>
      <c r="C449" s="100" t="s">
        <v>280</v>
      </c>
      <c r="D449" s="15">
        <v>270000</v>
      </c>
      <c r="E449" s="85">
        <v>270000</v>
      </c>
      <c r="F449" s="85">
        <v>176733.4</v>
      </c>
      <c r="G449" s="64">
        <v>230000</v>
      </c>
    </row>
    <row r="450" spans="1:7" ht="9.75">
      <c r="A450" s="88">
        <v>202110</v>
      </c>
      <c r="B450" s="68">
        <v>3319</v>
      </c>
      <c r="C450" s="100" t="s">
        <v>339</v>
      </c>
      <c r="D450" s="15">
        <v>400000</v>
      </c>
      <c r="E450" s="85">
        <v>400000</v>
      </c>
      <c r="F450" s="85">
        <v>168191.32</v>
      </c>
      <c r="G450" s="64">
        <v>300000</v>
      </c>
    </row>
    <row r="451" spans="1:7" ht="9.75">
      <c r="A451" s="68"/>
      <c r="B451" s="68"/>
      <c r="C451" s="100"/>
      <c r="D451" s="85"/>
      <c r="E451" s="85"/>
      <c r="F451" s="85"/>
      <c r="G451" s="64"/>
    </row>
    <row r="452" spans="1:7" ht="9.75">
      <c r="A452" s="82"/>
      <c r="B452" s="82"/>
      <c r="C452" s="109" t="s">
        <v>149</v>
      </c>
      <c r="D452" s="79">
        <f>D454+D471+D487+D493+D507+D514+D532</f>
        <v>55645283</v>
      </c>
      <c r="E452" s="79">
        <f>E454+E471+E487+E493+E507+E514+E532</f>
        <v>76283266.57</v>
      </c>
      <c r="F452" s="79">
        <f>F454+F471+F487+F493+F507+F514+F532</f>
        <v>44324104.720000006</v>
      </c>
      <c r="G452" s="79">
        <f>G454+G471+G487+G493+G507+G514+G532</f>
        <v>33909237</v>
      </c>
    </row>
    <row r="453" spans="1:8" ht="9.75">
      <c r="A453" s="83"/>
      <c r="B453" s="83"/>
      <c r="C453" s="106"/>
      <c r="D453" s="86"/>
      <c r="E453" s="86"/>
      <c r="F453" s="86"/>
      <c r="G453" s="64"/>
      <c r="H453" s="10"/>
    </row>
    <row r="454" spans="1:8" ht="9.75">
      <c r="A454" s="4"/>
      <c r="B454" s="68"/>
      <c r="C454" s="107" t="s">
        <v>101</v>
      </c>
      <c r="D454" s="87">
        <f>SUM(D455:D470)</f>
        <v>3584000</v>
      </c>
      <c r="E454" s="87">
        <f>SUM(E455:E470)</f>
        <v>12228548.569999998</v>
      </c>
      <c r="F454" s="87">
        <f>SUM(F455:F470)</f>
        <v>2678318.3</v>
      </c>
      <c r="G454" s="93">
        <f>SUM(G455:G470)</f>
        <v>4148000</v>
      </c>
      <c r="H454" s="10"/>
    </row>
    <row r="455" spans="1:8" ht="9.75">
      <c r="A455" s="4" t="s">
        <v>223</v>
      </c>
      <c r="B455" s="3"/>
      <c r="C455" s="100"/>
      <c r="D455" s="15"/>
      <c r="E455" s="86"/>
      <c r="F455" s="86"/>
      <c r="G455" s="78"/>
      <c r="H455" s="10"/>
    </row>
    <row r="456" spans="1:8" ht="9.75">
      <c r="A456" s="4">
        <v>301</v>
      </c>
      <c r="B456" s="4"/>
      <c r="C456" s="100" t="s">
        <v>506</v>
      </c>
      <c r="D456" s="15">
        <v>498000</v>
      </c>
      <c r="E456" s="90">
        <v>1901479.2</v>
      </c>
      <c r="F456" s="90">
        <v>708221.16</v>
      </c>
      <c r="G456" s="64">
        <v>750000</v>
      </c>
      <c r="H456" s="10"/>
    </row>
    <row r="457" spans="1:7" ht="9.75">
      <c r="A457" s="4">
        <v>302</v>
      </c>
      <c r="B457" s="4"/>
      <c r="C457" s="100" t="s">
        <v>507</v>
      </c>
      <c r="D457" s="15">
        <v>713000</v>
      </c>
      <c r="E457" s="90">
        <v>2868039.08</v>
      </c>
      <c r="F457" s="90">
        <v>312659.71</v>
      </c>
      <c r="G457" s="64">
        <v>1060000</v>
      </c>
    </row>
    <row r="458" spans="1:7" ht="9.75">
      <c r="A458" s="4">
        <v>303</v>
      </c>
      <c r="B458" s="4"/>
      <c r="C458" s="100" t="s">
        <v>508</v>
      </c>
      <c r="D458" s="15">
        <v>350000</v>
      </c>
      <c r="E458" s="90">
        <v>1396164.46</v>
      </c>
      <c r="F458" s="90">
        <v>93501.16</v>
      </c>
      <c r="G458" s="64">
        <v>500000</v>
      </c>
    </row>
    <row r="459" spans="1:8" ht="9.75">
      <c r="A459" s="4">
        <v>309</v>
      </c>
      <c r="B459" s="4"/>
      <c r="C459" s="100" t="s">
        <v>509</v>
      </c>
      <c r="D459" s="15">
        <v>870000</v>
      </c>
      <c r="E459" s="90">
        <v>3722304.69</v>
      </c>
      <c r="F459" s="90">
        <v>326634.12</v>
      </c>
      <c r="G459" s="64">
        <v>0</v>
      </c>
      <c r="H459" s="10" t="s">
        <v>616</v>
      </c>
    </row>
    <row r="460" spans="1:7" ht="9.75">
      <c r="A460" s="4">
        <v>310</v>
      </c>
      <c r="B460" s="4"/>
      <c r="C460" s="100" t="s">
        <v>510</v>
      </c>
      <c r="D460" s="15">
        <v>184000</v>
      </c>
      <c r="E460" s="90">
        <v>502560.53</v>
      </c>
      <c r="F460" s="90">
        <v>34002.99</v>
      </c>
      <c r="G460" s="64">
        <v>270000</v>
      </c>
    </row>
    <row r="461" spans="1:7" ht="9.75">
      <c r="A461" s="4">
        <v>311</v>
      </c>
      <c r="B461" s="4"/>
      <c r="C461" s="100" t="s">
        <v>511</v>
      </c>
      <c r="D461" s="15">
        <v>305000</v>
      </c>
      <c r="E461" s="90">
        <v>271335.19</v>
      </c>
      <c r="F461" s="90">
        <v>76812.66</v>
      </c>
      <c r="G461" s="64">
        <v>430000</v>
      </c>
    </row>
    <row r="462" spans="1:7" ht="9.75">
      <c r="A462" s="4">
        <v>312</v>
      </c>
      <c r="B462" s="4"/>
      <c r="C462" s="100" t="s">
        <v>512</v>
      </c>
      <c r="D462" s="15">
        <v>417000</v>
      </c>
      <c r="E462" s="90">
        <v>286983.01</v>
      </c>
      <c r="F462" s="90">
        <v>183590.88</v>
      </c>
      <c r="G462" s="64">
        <v>600000</v>
      </c>
    </row>
    <row r="463" spans="1:7" ht="9.75">
      <c r="A463" s="4">
        <v>313</v>
      </c>
      <c r="B463" s="4"/>
      <c r="C463" s="100" t="s">
        <v>513</v>
      </c>
      <c r="D463" s="15">
        <v>72000</v>
      </c>
      <c r="E463" s="90">
        <v>45805.06</v>
      </c>
      <c r="F463" s="90">
        <v>19311.5</v>
      </c>
      <c r="G463" s="64">
        <v>108000</v>
      </c>
    </row>
    <row r="464" spans="1:7" ht="9.75">
      <c r="A464" s="4">
        <v>318</v>
      </c>
      <c r="B464" s="4"/>
      <c r="C464" s="100" t="s">
        <v>514</v>
      </c>
      <c r="D464" s="15">
        <v>175000</v>
      </c>
      <c r="E464" s="90">
        <v>201301.35</v>
      </c>
      <c r="F464" s="90">
        <v>193677.11</v>
      </c>
      <c r="G464" s="64">
        <v>270000</v>
      </c>
    </row>
    <row r="465" spans="1:7" ht="9.75">
      <c r="A465" s="23">
        <v>202307</v>
      </c>
      <c r="B465" s="4">
        <v>3322</v>
      </c>
      <c r="C465" s="100" t="s">
        <v>515</v>
      </c>
      <c r="D465" s="15">
        <v>0</v>
      </c>
      <c r="E465" s="90">
        <v>147000</v>
      </c>
      <c r="F465" s="90"/>
      <c r="G465" s="64"/>
    </row>
    <row r="466" spans="1:7" ht="9.75">
      <c r="A466" s="23">
        <v>202308</v>
      </c>
      <c r="B466" s="4">
        <v>3745</v>
      </c>
      <c r="C466" s="100" t="s">
        <v>516</v>
      </c>
      <c r="D466" s="15">
        <v>0</v>
      </c>
      <c r="E466" s="90">
        <v>62417</v>
      </c>
      <c r="F466" s="90">
        <v>26896.01</v>
      </c>
      <c r="G466" s="64"/>
    </row>
    <row r="467" spans="1:7" ht="9.75">
      <c r="A467" s="23">
        <v>202309</v>
      </c>
      <c r="B467" s="4">
        <v>3319</v>
      </c>
      <c r="C467" s="100" t="s">
        <v>517</v>
      </c>
      <c r="D467" s="15">
        <v>0</v>
      </c>
      <c r="E467" s="90">
        <v>736958</v>
      </c>
      <c r="F467" s="90">
        <v>703011</v>
      </c>
      <c r="G467" s="64"/>
    </row>
    <row r="468" spans="1:7" ht="9.75">
      <c r="A468" s="23">
        <v>202312</v>
      </c>
      <c r="B468" s="4">
        <v>3639</v>
      </c>
      <c r="C468" s="100" t="s">
        <v>577</v>
      </c>
      <c r="D468" s="15">
        <v>0</v>
      </c>
      <c r="E468" s="90">
        <v>86201</v>
      </c>
      <c r="F468" s="90"/>
      <c r="G468" s="64"/>
    </row>
    <row r="469" spans="1:7" ht="9.75">
      <c r="A469" s="23">
        <v>202408</v>
      </c>
      <c r="B469" s="4">
        <v>5512</v>
      </c>
      <c r="C469" s="100" t="s">
        <v>618</v>
      </c>
      <c r="D469" s="15"/>
      <c r="E469" s="90"/>
      <c r="F469" s="90"/>
      <c r="G469" s="64">
        <v>160000</v>
      </c>
    </row>
    <row r="470" spans="1:9" ht="9" customHeight="1">
      <c r="A470" s="83"/>
      <c r="B470" s="83"/>
      <c r="C470" s="106"/>
      <c r="D470" s="86"/>
      <c r="E470" s="86"/>
      <c r="F470" s="86"/>
      <c r="G470" s="79"/>
      <c r="H470" s="35"/>
      <c r="I470" s="69" t="e">
        <f>SUM(H470/G470)*100</f>
        <v>#DIV/0!</v>
      </c>
    </row>
    <row r="471" spans="1:9" ht="9.75" customHeight="1">
      <c r="A471" s="81">
        <v>24</v>
      </c>
      <c r="B471" s="81">
        <v>2310</v>
      </c>
      <c r="C471" s="104" t="s">
        <v>83</v>
      </c>
      <c r="D471" s="87">
        <f>SUM(D473:D486)</f>
        <v>8875283</v>
      </c>
      <c r="E471" s="87">
        <f>SUM(E473:E486)</f>
        <v>9559283</v>
      </c>
      <c r="F471" s="84">
        <f>SUM(F473:F486)</f>
        <v>5859283</v>
      </c>
      <c r="G471" s="79">
        <f>SUM(G472:G486)</f>
        <v>10811237</v>
      </c>
      <c r="H471" s="36"/>
      <c r="I471" s="70"/>
    </row>
    <row r="472" spans="1:9" ht="9.75" customHeight="1">
      <c r="A472" s="68"/>
      <c r="B472" s="81">
        <v>2321</v>
      </c>
      <c r="C472" s="100" t="s">
        <v>84</v>
      </c>
      <c r="D472" s="15"/>
      <c r="E472" s="85"/>
      <c r="F472" s="85"/>
      <c r="G472" s="80"/>
      <c r="H472" s="36"/>
      <c r="I472" s="70"/>
    </row>
    <row r="473" spans="1:9" ht="9.75" customHeight="1">
      <c r="A473" s="68"/>
      <c r="B473" s="68"/>
      <c r="C473" s="105" t="s">
        <v>275</v>
      </c>
      <c r="D473" s="90">
        <v>2006633</v>
      </c>
      <c r="E473" s="85">
        <v>2006633</v>
      </c>
      <c r="F473" s="85">
        <v>2006633</v>
      </c>
      <c r="G473" s="80">
        <v>2006633</v>
      </c>
      <c r="H473" s="127" t="s">
        <v>342</v>
      </c>
      <c r="I473" s="70"/>
    </row>
    <row r="474" spans="1:9" ht="9.75" customHeight="1">
      <c r="A474" s="68"/>
      <c r="B474" s="68"/>
      <c r="C474" s="105" t="s">
        <v>224</v>
      </c>
      <c r="D474" s="90">
        <v>2504604</v>
      </c>
      <c r="E474" s="85">
        <v>2504604</v>
      </c>
      <c r="F474" s="85">
        <v>2504604</v>
      </c>
      <c r="G474" s="80">
        <v>2504604</v>
      </c>
      <c r="H474" s="127" t="s">
        <v>342</v>
      </c>
      <c r="I474" s="70"/>
    </row>
    <row r="475" spans="1:9" ht="9.75" customHeight="1">
      <c r="A475" s="68"/>
      <c r="B475" s="68"/>
      <c r="C475" s="105" t="s">
        <v>287</v>
      </c>
      <c r="D475" s="90">
        <v>1000000</v>
      </c>
      <c r="E475" s="85">
        <v>1000000</v>
      </c>
      <c r="F475" s="85">
        <v>0</v>
      </c>
      <c r="G475" s="80"/>
      <c r="H475" s="6"/>
      <c r="I475" s="70"/>
    </row>
    <row r="476" spans="1:9" ht="9.75" customHeight="1">
      <c r="A476" s="68"/>
      <c r="B476" s="68"/>
      <c r="C476" s="105" t="s">
        <v>288</v>
      </c>
      <c r="D476" s="90">
        <v>2564046</v>
      </c>
      <c r="E476" s="85">
        <v>3164046</v>
      </c>
      <c r="F476" s="85">
        <v>1348046</v>
      </c>
      <c r="G476" s="64"/>
      <c r="H476" s="127" t="s">
        <v>358</v>
      </c>
      <c r="I476" s="70"/>
    </row>
    <row r="477" spans="1:9" ht="9.75" customHeight="1">
      <c r="A477" s="68"/>
      <c r="B477" s="68"/>
      <c r="C477" s="105" t="s">
        <v>561</v>
      </c>
      <c r="D477" s="90">
        <v>0</v>
      </c>
      <c r="E477" s="85">
        <v>0</v>
      </c>
      <c r="F477" s="85"/>
      <c r="G477" s="80">
        <v>3300000</v>
      </c>
      <c r="H477" s="127" t="s">
        <v>560</v>
      </c>
      <c r="I477" s="70"/>
    </row>
    <row r="478" spans="1:9" ht="9.75" customHeight="1">
      <c r="A478" s="68"/>
      <c r="B478" s="68"/>
      <c r="C478" s="105" t="s">
        <v>340</v>
      </c>
      <c r="D478" s="90">
        <v>800000</v>
      </c>
      <c r="E478" s="118">
        <v>800000</v>
      </c>
      <c r="F478" s="118">
        <v>0</v>
      </c>
      <c r="G478" s="80"/>
      <c r="H478" s="127" t="s">
        <v>370</v>
      </c>
      <c r="I478" s="70"/>
    </row>
    <row r="479" spans="1:9" ht="9.75" customHeight="1">
      <c r="A479" s="68"/>
      <c r="B479" s="68"/>
      <c r="C479" s="105" t="s">
        <v>578</v>
      </c>
      <c r="D479" s="90"/>
      <c r="E479" s="118">
        <v>84000</v>
      </c>
      <c r="F479" s="118"/>
      <c r="G479" s="80"/>
      <c r="H479" s="127"/>
      <c r="I479" s="70"/>
    </row>
    <row r="480" spans="1:9" ht="9.75" customHeight="1">
      <c r="A480" s="68"/>
      <c r="B480" s="68"/>
      <c r="C480" s="105" t="s">
        <v>341</v>
      </c>
      <c r="D480" s="90">
        <v>0</v>
      </c>
      <c r="E480" s="118">
        <v>0</v>
      </c>
      <c r="F480" s="118">
        <v>0</v>
      </c>
      <c r="G480" s="80"/>
      <c r="H480" s="127">
        <v>900000</v>
      </c>
      <c r="I480" s="70"/>
    </row>
    <row r="481" spans="1:9" ht="9.75" customHeight="1">
      <c r="A481" s="68"/>
      <c r="B481" s="68"/>
      <c r="C481" s="105" t="s">
        <v>518</v>
      </c>
      <c r="D481" s="90"/>
      <c r="E481" s="118"/>
      <c r="F481" s="118"/>
      <c r="G481" s="80"/>
      <c r="H481" s="127"/>
      <c r="I481" s="70"/>
    </row>
    <row r="482" spans="1:9" ht="9.75" customHeight="1">
      <c r="A482" s="68"/>
      <c r="B482" s="68"/>
      <c r="C482" s="105" t="s">
        <v>519</v>
      </c>
      <c r="D482" s="90"/>
      <c r="E482" s="118"/>
      <c r="F482" s="118"/>
      <c r="G482" s="80"/>
      <c r="H482" s="127">
        <v>900000</v>
      </c>
      <c r="I482" s="70"/>
    </row>
    <row r="483" spans="1:9" ht="9.75" customHeight="1">
      <c r="A483" s="68"/>
      <c r="B483" s="68"/>
      <c r="C483" s="105" t="s">
        <v>520</v>
      </c>
      <c r="D483" s="90"/>
      <c r="E483" s="118"/>
      <c r="F483" s="118"/>
      <c r="G483" s="80"/>
      <c r="H483" s="127">
        <v>900000</v>
      </c>
      <c r="I483" s="70"/>
    </row>
    <row r="484" spans="1:9" ht="9.75" customHeight="1">
      <c r="A484" s="68"/>
      <c r="B484" s="68"/>
      <c r="C484" s="105" t="s">
        <v>521</v>
      </c>
      <c r="D484" s="90"/>
      <c r="E484" s="118"/>
      <c r="F484" s="118"/>
      <c r="G484" s="80">
        <v>3000000</v>
      </c>
      <c r="H484" s="127" t="s">
        <v>444</v>
      </c>
      <c r="I484" s="70"/>
    </row>
    <row r="485" spans="1:9" ht="9.75" customHeight="1">
      <c r="A485" s="68"/>
      <c r="B485" s="68"/>
      <c r="C485" s="105" t="s">
        <v>602</v>
      </c>
      <c r="D485" s="90"/>
      <c r="E485" s="118"/>
      <c r="F485" s="118"/>
      <c r="G485" s="80"/>
      <c r="H485" s="127" t="s">
        <v>603</v>
      </c>
      <c r="I485" s="70"/>
    </row>
    <row r="486" spans="1:9" ht="9.75" customHeight="1">
      <c r="A486" s="68"/>
      <c r="B486" s="68"/>
      <c r="C486" s="105"/>
      <c r="D486" s="90"/>
      <c r="E486" s="117"/>
      <c r="F486" s="118"/>
      <c r="G486" s="80"/>
      <c r="H486" s="36"/>
      <c r="I486" s="70"/>
    </row>
    <row r="487" spans="1:9" ht="9.75" customHeight="1">
      <c r="A487" s="68"/>
      <c r="B487" s="68"/>
      <c r="C487" s="81" t="s">
        <v>86</v>
      </c>
      <c r="D487" s="87">
        <f>SUM(D488:D492)</f>
        <v>976000</v>
      </c>
      <c r="E487" s="87">
        <f>SUM(E488:E492)</f>
        <v>1046000</v>
      </c>
      <c r="F487" s="87">
        <f>SUM(F488:F492)</f>
        <v>974868.25</v>
      </c>
      <c r="G487" s="93">
        <f>SUM(G488:G492)</f>
        <v>600000</v>
      </c>
      <c r="H487" s="36"/>
      <c r="I487" s="70"/>
    </row>
    <row r="488" spans="1:9" ht="9.75" customHeight="1">
      <c r="A488" s="23">
        <v>1006</v>
      </c>
      <c r="B488" s="4">
        <v>3633</v>
      </c>
      <c r="C488" s="100" t="s">
        <v>150</v>
      </c>
      <c r="D488" s="15">
        <v>300000</v>
      </c>
      <c r="E488" s="85">
        <v>300000</v>
      </c>
      <c r="F488" s="85">
        <v>233731.25</v>
      </c>
      <c r="G488" s="80">
        <v>300000</v>
      </c>
      <c r="H488" s="36"/>
      <c r="I488" s="70"/>
    </row>
    <row r="489" spans="1:9" ht="9.75" customHeight="1">
      <c r="A489" s="23"/>
      <c r="B489" s="4"/>
      <c r="C489" s="100" t="s">
        <v>151</v>
      </c>
      <c r="D489" s="87"/>
      <c r="E489" s="85"/>
      <c r="F489" s="85"/>
      <c r="G489" s="92"/>
      <c r="H489" s="36"/>
      <c r="I489" s="70"/>
    </row>
    <row r="490" spans="1:9" ht="9.75" customHeight="1">
      <c r="A490" s="23">
        <v>202303</v>
      </c>
      <c r="B490" s="4">
        <v>6171</v>
      </c>
      <c r="C490" s="100" t="s">
        <v>357</v>
      </c>
      <c r="D490" s="15">
        <v>676000</v>
      </c>
      <c r="E490" s="85">
        <v>746000</v>
      </c>
      <c r="F490" s="85">
        <v>741137</v>
      </c>
      <c r="G490" s="92"/>
      <c r="H490" s="36"/>
      <c r="I490" s="70"/>
    </row>
    <row r="491" spans="1:9" ht="9.75" customHeight="1">
      <c r="A491" s="23">
        <v>202403</v>
      </c>
      <c r="B491" s="4">
        <v>5311</v>
      </c>
      <c r="C491" s="100" t="s">
        <v>588</v>
      </c>
      <c r="D491" s="15"/>
      <c r="E491" s="85"/>
      <c r="F491" s="85"/>
      <c r="G491" s="92">
        <v>300000</v>
      </c>
      <c r="H491" s="36"/>
      <c r="I491" s="70"/>
    </row>
    <row r="492" spans="1:9" ht="9.75" customHeight="1">
      <c r="A492" s="68"/>
      <c r="B492" s="68"/>
      <c r="C492" s="100"/>
      <c r="D492" s="85"/>
      <c r="E492" s="85"/>
      <c r="F492" s="85"/>
      <c r="G492" s="80"/>
      <c r="H492" s="36"/>
      <c r="I492" s="70"/>
    </row>
    <row r="493" spans="1:7" ht="9.75">
      <c r="A493" s="68"/>
      <c r="B493" s="68"/>
      <c r="C493" s="81" t="s">
        <v>85</v>
      </c>
      <c r="D493" s="87">
        <f>SUM(D494:D506)</f>
        <v>5910000</v>
      </c>
      <c r="E493" s="87">
        <f>SUM(E494:E506)</f>
        <v>5510000</v>
      </c>
      <c r="F493" s="87">
        <f>SUM(F494:F506)</f>
        <v>3185071.42</v>
      </c>
      <c r="G493" s="93">
        <f>SUM(G494:G506)</f>
        <v>4900000</v>
      </c>
    </row>
    <row r="494" spans="1:8" ht="9.75">
      <c r="A494" s="25">
        <v>201624</v>
      </c>
      <c r="B494" s="4">
        <v>2212</v>
      </c>
      <c r="C494" s="100" t="s">
        <v>448</v>
      </c>
      <c r="D494" s="15">
        <v>100000</v>
      </c>
      <c r="E494" s="85">
        <v>100000</v>
      </c>
      <c r="F494" s="85"/>
      <c r="G494" s="64"/>
      <c r="H494" s="15"/>
    </row>
    <row r="495" spans="1:7" ht="9.75">
      <c r="A495" s="25">
        <v>201708</v>
      </c>
      <c r="B495" s="4">
        <v>2212</v>
      </c>
      <c r="C495" s="100" t="s">
        <v>278</v>
      </c>
      <c r="D495" s="15">
        <v>200000</v>
      </c>
      <c r="E495" s="85">
        <v>200000</v>
      </c>
      <c r="F495" s="85">
        <v>38684</v>
      </c>
      <c r="G495" s="64">
        <v>200000</v>
      </c>
    </row>
    <row r="496" spans="1:8" ht="9.75">
      <c r="A496" s="163">
        <v>202010</v>
      </c>
      <c r="B496" s="112">
        <v>2212</v>
      </c>
      <c r="C496" s="113" t="s">
        <v>272</v>
      </c>
      <c r="D496" s="15">
        <v>500000</v>
      </c>
      <c r="E496" s="85">
        <v>500000</v>
      </c>
      <c r="F496" s="85">
        <v>125267</v>
      </c>
      <c r="G496" s="64"/>
      <c r="H496" s="1" t="s">
        <v>530</v>
      </c>
    </row>
    <row r="497" spans="1:7" ht="9.75">
      <c r="A497" s="163">
        <v>202104</v>
      </c>
      <c r="B497" s="112">
        <v>2212</v>
      </c>
      <c r="C497" s="113" t="s">
        <v>279</v>
      </c>
      <c r="D497" s="15">
        <v>500000</v>
      </c>
      <c r="E497" s="85">
        <v>100000</v>
      </c>
      <c r="F497" s="85"/>
      <c r="G497" s="64"/>
    </row>
    <row r="498" spans="1:7" ht="9.75">
      <c r="A498" s="22">
        <v>202116</v>
      </c>
      <c r="B498" s="68">
        <v>3639</v>
      </c>
      <c r="C498" s="100" t="s">
        <v>522</v>
      </c>
      <c r="D498" s="15">
        <v>300000</v>
      </c>
      <c r="E498" s="85">
        <v>500000</v>
      </c>
      <c r="F498" s="85">
        <v>120206</v>
      </c>
      <c r="G498" s="64">
        <v>100000</v>
      </c>
    </row>
    <row r="499" spans="1:7" ht="9.75">
      <c r="A499" s="119">
        <v>202207</v>
      </c>
      <c r="B499" s="68">
        <v>2212</v>
      </c>
      <c r="C499" s="100" t="s">
        <v>343</v>
      </c>
      <c r="D499" s="15">
        <v>0</v>
      </c>
      <c r="E499" s="118">
        <v>0</v>
      </c>
      <c r="F499" s="118"/>
      <c r="G499" s="64"/>
    </row>
    <row r="500" spans="1:8" ht="9.75">
      <c r="A500" s="119">
        <v>202208</v>
      </c>
      <c r="B500" s="68">
        <v>2212</v>
      </c>
      <c r="C500" s="100" t="s">
        <v>344</v>
      </c>
      <c r="D500" s="15">
        <v>500000</v>
      </c>
      <c r="E500" s="118">
        <v>500000</v>
      </c>
      <c r="F500" s="118">
        <v>467687</v>
      </c>
      <c r="G500" s="64">
        <v>100000</v>
      </c>
      <c r="H500" s="1" t="s">
        <v>554</v>
      </c>
    </row>
    <row r="501" spans="1:7" ht="9.75">
      <c r="A501" s="119">
        <v>202209</v>
      </c>
      <c r="B501" s="68">
        <v>2212</v>
      </c>
      <c r="C501" s="100" t="s">
        <v>345</v>
      </c>
      <c r="D501" s="15">
        <v>0</v>
      </c>
      <c r="E501" s="118">
        <v>0</v>
      </c>
      <c r="F501" s="118"/>
      <c r="G501" s="64"/>
    </row>
    <row r="502" spans="1:7" ht="9.75">
      <c r="A502" s="119">
        <v>202210</v>
      </c>
      <c r="B502" s="68">
        <v>2212</v>
      </c>
      <c r="C502" s="100" t="s">
        <v>346</v>
      </c>
      <c r="D502" s="15">
        <v>160000</v>
      </c>
      <c r="E502" s="118">
        <v>160000</v>
      </c>
      <c r="F502" s="118">
        <v>46585</v>
      </c>
      <c r="G502" s="64"/>
    </row>
    <row r="503" spans="1:7" ht="9.75">
      <c r="A503" s="25">
        <v>202219</v>
      </c>
      <c r="B503" s="4">
        <v>2212</v>
      </c>
      <c r="C503" s="100" t="s">
        <v>361</v>
      </c>
      <c r="D503" s="15">
        <v>3650000</v>
      </c>
      <c r="E503" s="85">
        <v>3250000</v>
      </c>
      <c r="F503" s="85">
        <v>2342489.42</v>
      </c>
      <c r="G503" s="64"/>
    </row>
    <row r="504" spans="1:7" ht="9.75">
      <c r="A504" s="25">
        <v>202305</v>
      </c>
      <c r="B504" s="4">
        <v>2219</v>
      </c>
      <c r="C504" s="100" t="s">
        <v>523</v>
      </c>
      <c r="D504" s="15">
        <v>0</v>
      </c>
      <c r="E504" s="85">
        <v>200000</v>
      </c>
      <c r="F504" s="85">
        <v>44153</v>
      </c>
      <c r="G504" s="64"/>
    </row>
    <row r="505" spans="1:7" ht="9.75">
      <c r="A505" s="25">
        <v>202402</v>
      </c>
      <c r="B505" s="4">
        <v>2219</v>
      </c>
      <c r="C505" s="100" t="s">
        <v>580</v>
      </c>
      <c r="D505" s="15"/>
      <c r="E505" s="85"/>
      <c r="F505" s="85"/>
      <c r="G505" s="64">
        <v>4500000</v>
      </c>
    </row>
    <row r="506" spans="1:7" ht="9.75">
      <c r="A506" s="25"/>
      <c r="B506" s="4"/>
      <c r="C506" s="100"/>
      <c r="D506" s="15"/>
      <c r="E506" s="85"/>
      <c r="F506" s="85"/>
      <c r="G506" s="64"/>
    </row>
    <row r="507" spans="1:7" ht="9.75">
      <c r="A507" s="8"/>
      <c r="B507" s="4"/>
      <c r="C507" s="81" t="s">
        <v>169</v>
      </c>
      <c r="D507" s="87">
        <f>SUM(D508:D513)</f>
        <v>3000000</v>
      </c>
      <c r="E507" s="87">
        <f>SUM(E508:E513)</f>
        <v>3850000</v>
      </c>
      <c r="F507" s="87">
        <f>SUM(F508:F513)</f>
        <v>3435724.33</v>
      </c>
      <c r="G507" s="93">
        <f>SUM(G508:G513)</f>
        <v>6300000</v>
      </c>
    </row>
    <row r="508" spans="1:7" ht="9.75">
      <c r="A508" s="97">
        <v>201602</v>
      </c>
      <c r="B508" s="4">
        <v>2212</v>
      </c>
      <c r="C508" s="100" t="s">
        <v>266</v>
      </c>
      <c r="D508" s="15">
        <v>200000</v>
      </c>
      <c r="E508" s="85">
        <v>200000</v>
      </c>
      <c r="F508" s="85"/>
      <c r="G508" s="64">
        <v>200000</v>
      </c>
    </row>
    <row r="509" spans="1:7" ht="9.75">
      <c r="A509" s="97">
        <v>201703</v>
      </c>
      <c r="C509" s="100" t="s">
        <v>267</v>
      </c>
      <c r="D509" s="15">
        <v>2000000</v>
      </c>
      <c r="E509" s="15">
        <v>2700000</v>
      </c>
      <c r="F509" s="15">
        <v>2570451.27</v>
      </c>
      <c r="G509" s="64"/>
    </row>
    <row r="510" spans="1:8" ht="9.75">
      <c r="A510" s="108">
        <v>202102</v>
      </c>
      <c r="B510" s="4"/>
      <c r="C510" s="100" t="s">
        <v>524</v>
      </c>
      <c r="D510" s="15">
        <v>300000</v>
      </c>
      <c r="E510" s="85">
        <v>350000</v>
      </c>
      <c r="F510" s="85">
        <v>310425.48</v>
      </c>
      <c r="G510" s="64">
        <v>6100000</v>
      </c>
      <c r="H510" s="1" t="s">
        <v>605</v>
      </c>
    </row>
    <row r="511" spans="1:7" ht="9.75">
      <c r="A511" s="108">
        <v>202304</v>
      </c>
      <c r="B511" s="4">
        <v>2321</v>
      </c>
      <c r="C511" s="100" t="s">
        <v>449</v>
      </c>
      <c r="D511" s="15">
        <v>500000</v>
      </c>
      <c r="E511" s="85">
        <v>600000</v>
      </c>
      <c r="F511" s="85">
        <v>554847.58</v>
      </c>
      <c r="G511" s="64"/>
    </row>
    <row r="512" spans="1:8" ht="9.75">
      <c r="A512" s="108">
        <v>202404</v>
      </c>
      <c r="B512" s="4">
        <v>3634</v>
      </c>
      <c r="C512" s="100" t="s">
        <v>589</v>
      </c>
      <c r="D512" s="15"/>
      <c r="E512" s="85"/>
      <c r="F512" s="85"/>
      <c r="G512" s="64"/>
      <c r="H512" s="1" t="s">
        <v>593</v>
      </c>
    </row>
    <row r="513" spans="1:7" ht="9.75" customHeight="1">
      <c r="A513" s="7"/>
      <c r="B513" s="110"/>
      <c r="C513" s="108"/>
      <c r="D513" s="15"/>
      <c r="E513" s="85"/>
      <c r="F513" s="85"/>
      <c r="G513" s="64"/>
    </row>
    <row r="514" spans="1:7" ht="9.75">
      <c r="A514" s="68"/>
      <c r="B514" s="68"/>
      <c r="C514" s="81" t="s">
        <v>170</v>
      </c>
      <c r="D514" s="87">
        <f>SUM(D515:D531)</f>
        <v>29900000</v>
      </c>
      <c r="E514" s="87">
        <f>SUM(E515:E531)</f>
        <v>38739435</v>
      </c>
      <c r="F514" s="87">
        <f>SUM(F515:F531)</f>
        <v>26974504.07</v>
      </c>
      <c r="G514" s="93">
        <f>SUM(G515:G531)</f>
        <v>3650000</v>
      </c>
    </row>
    <row r="515" spans="1:7" ht="9.75">
      <c r="A515" s="100">
        <v>1202</v>
      </c>
      <c r="B515" s="68">
        <v>3319</v>
      </c>
      <c r="C515" s="100" t="s">
        <v>525</v>
      </c>
      <c r="D515" s="15">
        <v>0</v>
      </c>
      <c r="E515" s="15">
        <v>3000000</v>
      </c>
      <c r="F515" s="15">
        <v>1920213.24</v>
      </c>
      <c r="G515" s="130"/>
    </row>
    <row r="516" spans="1:8" ht="9.75">
      <c r="A516" s="100">
        <v>3322</v>
      </c>
      <c r="B516" s="68">
        <v>3322</v>
      </c>
      <c r="C516" s="100" t="s">
        <v>268</v>
      </c>
      <c r="D516" s="15">
        <v>1200000</v>
      </c>
      <c r="E516" s="15">
        <v>1350000</v>
      </c>
      <c r="F516" s="15">
        <v>1226088.4</v>
      </c>
      <c r="G516" s="64">
        <v>500000</v>
      </c>
      <c r="H516" s="1" t="s">
        <v>592</v>
      </c>
    </row>
    <row r="517" spans="1:8" ht="9.75">
      <c r="A517" s="100">
        <v>201517</v>
      </c>
      <c r="B517" s="68">
        <v>3613</v>
      </c>
      <c r="C517" s="71" t="s">
        <v>372</v>
      </c>
      <c r="D517" s="15"/>
      <c r="E517" s="15"/>
      <c r="F517" s="15"/>
      <c r="G517" s="64"/>
      <c r="H517" s="1" t="s">
        <v>337</v>
      </c>
    </row>
    <row r="518" spans="1:8" ht="9.75">
      <c r="A518" s="100">
        <v>201608</v>
      </c>
      <c r="B518" s="68">
        <v>3114</v>
      </c>
      <c r="C518" s="100" t="s">
        <v>171</v>
      </c>
      <c r="D518" s="15">
        <v>200000</v>
      </c>
      <c r="E518" s="85">
        <v>1210000</v>
      </c>
      <c r="F518" s="85">
        <v>77440</v>
      </c>
      <c r="G518" s="64">
        <v>1000000</v>
      </c>
      <c r="H518" s="30" t="s">
        <v>555</v>
      </c>
    </row>
    <row r="519" spans="1:7" ht="9.75">
      <c r="A519" s="97">
        <v>201620</v>
      </c>
      <c r="B519" s="6">
        <v>3111</v>
      </c>
      <c r="C519" s="100" t="s">
        <v>347</v>
      </c>
      <c r="D519" s="15">
        <v>100000</v>
      </c>
      <c r="E519" s="85">
        <v>100000</v>
      </c>
      <c r="F519" s="85">
        <v>45459.5</v>
      </c>
      <c r="G519" s="64"/>
    </row>
    <row r="520" spans="1:7" ht="9.75">
      <c r="A520" s="114">
        <v>202110</v>
      </c>
      <c r="B520" s="112">
        <v>3319</v>
      </c>
      <c r="C520" s="113" t="s">
        <v>348</v>
      </c>
      <c r="D520" s="15">
        <v>14500000</v>
      </c>
      <c r="E520" s="85">
        <v>14500000</v>
      </c>
      <c r="F520" s="85">
        <v>14072720.29</v>
      </c>
      <c r="G520" s="64"/>
    </row>
    <row r="521" spans="1:7" ht="9.75">
      <c r="A521" s="114">
        <v>202202</v>
      </c>
      <c r="B521" s="112">
        <v>3613</v>
      </c>
      <c r="C521" s="113" t="s">
        <v>291</v>
      </c>
      <c r="D521" s="15">
        <v>0</v>
      </c>
      <c r="E521" s="85">
        <v>0</v>
      </c>
      <c r="F521" s="85"/>
      <c r="G521" s="64"/>
    </row>
    <row r="522" spans="1:7" ht="9.75">
      <c r="A522" s="114">
        <v>202203</v>
      </c>
      <c r="B522" s="112">
        <v>3613</v>
      </c>
      <c r="C522" s="113" t="s">
        <v>349</v>
      </c>
      <c r="D522" s="15">
        <v>1500000</v>
      </c>
      <c r="E522" s="85">
        <v>2600000</v>
      </c>
      <c r="F522" s="85">
        <v>2574133</v>
      </c>
      <c r="G522" s="64"/>
    </row>
    <row r="523" spans="1:7" ht="9.75">
      <c r="A523" s="114">
        <v>202301</v>
      </c>
      <c r="B523" s="112">
        <v>3122</v>
      </c>
      <c r="C523" s="113" t="s">
        <v>359</v>
      </c>
      <c r="D523" s="15">
        <v>11000000</v>
      </c>
      <c r="E523" s="85">
        <v>11000000</v>
      </c>
      <c r="F523" s="85">
        <v>5292948</v>
      </c>
      <c r="G523" s="64"/>
    </row>
    <row r="524" spans="1:7" ht="9.75">
      <c r="A524" s="114">
        <v>202302</v>
      </c>
      <c r="B524" s="112">
        <v>4351</v>
      </c>
      <c r="C524" s="113" t="s">
        <v>446</v>
      </c>
      <c r="D524" s="15">
        <v>1400000</v>
      </c>
      <c r="E524" s="85">
        <v>1400000</v>
      </c>
      <c r="F524" s="85">
        <v>1184120</v>
      </c>
      <c r="G524" s="64"/>
    </row>
    <row r="525" spans="1:8" ht="9.75">
      <c r="A525" s="114">
        <v>202306</v>
      </c>
      <c r="B525" s="112">
        <v>2115</v>
      </c>
      <c r="C525" s="113" t="s">
        <v>526</v>
      </c>
      <c r="D525" s="15">
        <v>0</v>
      </c>
      <c r="E525" s="85">
        <v>2680000</v>
      </c>
      <c r="F525" s="85">
        <v>138150</v>
      </c>
      <c r="G525" s="64">
        <v>100000</v>
      </c>
      <c r="H525" s="30" t="s">
        <v>556</v>
      </c>
    </row>
    <row r="526" spans="1:7" ht="9.75">
      <c r="A526" s="114">
        <v>202310</v>
      </c>
      <c r="B526" s="112">
        <v>3613</v>
      </c>
      <c r="C526" s="113" t="s">
        <v>527</v>
      </c>
      <c r="D526" s="15">
        <v>0</v>
      </c>
      <c r="E526" s="85">
        <v>199435</v>
      </c>
      <c r="F526" s="85"/>
      <c r="G526" s="64"/>
    </row>
    <row r="527" spans="1:7" ht="9.75">
      <c r="A527" s="114">
        <v>202311</v>
      </c>
      <c r="B527" s="112">
        <v>3111</v>
      </c>
      <c r="C527" s="113" t="s">
        <v>528</v>
      </c>
      <c r="D527" s="15">
        <v>0</v>
      </c>
      <c r="E527" s="85">
        <v>700000</v>
      </c>
      <c r="F527" s="85">
        <v>443231.64</v>
      </c>
      <c r="G527" s="64"/>
    </row>
    <row r="528" spans="1:7" ht="9.75">
      <c r="A528" s="114">
        <v>202401</v>
      </c>
      <c r="B528" s="112">
        <v>3319</v>
      </c>
      <c r="C528" s="113" t="s">
        <v>559</v>
      </c>
      <c r="D528" s="15"/>
      <c r="E528" s="85"/>
      <c r="F528" s="85"/>
      <c r="G528" s="64">
        <v>1500000</v>
      </c>
    </row>
    <row r="529" spans="1:7" ht="9.75">
      <c r="A529" s="114">
        <v>202405</v>
      </c>
      <c r="B529" s="112">
        <v>3111</v>
      </c>
      <c r="C529" s="113" t="s">
        <v>590</v>
      </c>
      <c r="D529" s="15"/>
      <c r="E529" s="85"/>
      <c r="F529" s="85"/>
      <c r="G529" s="64">
        <v>50000</v>
      </c>
    </row>
    <row r="530" spans="1:7" ht="9.75">
      <c r="A530" s="114">
        <v>202406</v>
      </c>
      <c r="B530" s="112">
        <v>3419</v>
      </c>
      <c r="C530" s="113" t="s">
        <v>591</v>
      </c>
      <c r="D530" s="15"/>
      <c r="E530" s="85"/>
      <c r="F530" s="85"/>
      <c r="G530" s="64">
        <v>500000</v>
      </c>
    </row>
    <row r="531" spans="2:7" ht="9.75">
      <c r="B531" s="8"/>
      <c r="C531" s="100"/>
      <c r="D531" s="15"/>
      <c r="E531" s="68"/>
      <c r="F531" s="68"/>
      <c r="G531" s="64"/>
    </row>
    <row r="532" spans="1:7" ht="9.75">
      <c r="A532" s="68"/>
      <c r="B532" s="68"/>
      <c r="C532" s="81" t="s">
        <v>87</v>
      </c>
      <c r="D532" s="87">
        <f>SUM(D533:D543)</f>
        <v>3400000</v>
      </c>
      <c r="E532" s="87">
        <f>SUM(E533:E543)</f>
        <v>5350000</v>
      </c>
      <c r="F532" s="87">
        <f>SUM(F533:F543)</f>
        <v>1216335.3499999999</v>
      </c>
      <c r="G532" s="93">
        <f>SUM(G533:G543)</f>
        <v>3500000</v>
      </c>
    </row>
    <row r="533" spans="1:7" ht="9.75">
      <c r="A533" s="68">
        <v>347</v>
      </c>
      <c r="B533" s="68"/>
      <c r="C533" s="100" t="s">
        <v>221</v>
      </c>
      <c r="D533" s="90">
        <v>200000</v>
      </c>
      <c r="E533" s="90">
        <v>200000</v>
      </c>
      <c r="F533" s="90">
        <v>87507.2</v>
      </c>
      <c r="G533" s="80">
        <v>200000</v>
      </c>
    </row>
    <row r="534" spans="1:7" ht="9.75">
      <c r="A534" s="68">
        <v>1236</v>
      </c>
      <c r="B534" s="68"/>
      <c r="C534" s="100" t="s">
        <v>222</v>
      </c>
      <c r="D534" s="90">
        <v>1200000</v>
      </c>
      <c r="E534" s="90">
        <v>1700000</v>
      </c>
      <c r="F534" s="90">
        <v>115570</v>
      </c>
      <c r="G534" s="80">
        <v>1400000</v>
      </c>
    </row>
    <row r="535" spans="1:7" ht="9.75">
      <c r="A535" s="119">
        <v>201326</v>
      </c>
      <c r="B535" s="68">
        <v>3319</v>
      </c>
      <c r="C535" s="100" t="s">
        <v>371</v>
      </c>
      <c r="D535" s="15">
        <v>800000</v>
      </c>
      <c r="E535" s="15">
        <v>1350000</v>
      </c>
      <c r="F535" s="15">
        <v>798032.75</v>
      </c>
      <c r="G535" s="130"/>
    </row>
    <row r="536" spans="1:7" ht="9.75">
      <c r="A536" s="119">
        <v>201619</v>
      </c>
      <c r="B536" s="116">
        <v>3419</v>
      </c>
      <c r="C536" s="100" t="s">
        <v>350</v>
      </c>
      <c r="D536" s="15">
        <v>100000</v>
      </c>
      <c r="E536" s="15">
        <v>100000</v>
      </c>
      <c r="F536" s="15">
        <v>29040</v>
      </c>
      <c r="G536" s="64"/>
    </row>
    <row r="537" spans="1:8" ht="9.75">
      <c r="A537" s="22">
        <v>201705</v>
      </c>
      <c r="B537" s="68">
        <v>2219</v>
      </c>
      <c r="C537" s="100" t="s">
        <v>445</v>
      </c>
      <c r="D537" s="15">
        <v>200000</v>
      </c>
      <c r="E537" s="85">
        <v>600000</v>
      </c>
      <c r="F537" s="85">
        <v>37752</v>
      </c>
      <c r="G537" s="64"/>
      <c r="H537" s="6"/>
    </row>
    <row r="538" spans="1:7" ht="9.75">
      <c r="A538" s="22">
        <v>202105</v>
      </c>
      <c r="B538" s="68">
        <v>3745</v>
      </c>
      <c r="C538" s="100" t="s">
        <v>276</v>
      </c>
      <c r="D538" s="15">
        <v>300000</v>
      </c>
      <c r="E538" s="85">
        <v>300000</v>
      </c>
      <c r="F538" s="85"/>
      <c r="G538" s="64">
        <v>100000</v>
      </c>
    </row>
    <row r="539" spans="1:7" ht="9.75">
      <c r="A539" s="22">
        <v>202117</v>
      </c>
      <c r="B539" s="68">
        <v>3429</v>
      </c>
      <c r="C539" s="100" t="s">
        <v>529</v>
      </c>
      <c r="D539" s="15">
        <v>100000</v>
      </c>
      <c r="E539" s="85">
        <v>600000</v>
      </c>
      <c r="F539" s="85">
        <v>106330</v>
      </c>
      <c r="G539" s="64">
        <v>600000</v>
      </c>
    </row>
    <row r="540" spans="1:8" ht="9.75">
      <c r="A540" s="22">
        <v>202206</v>
      </c>
      <c r="B540" s="68">
        <v>3111</v>
      </c>
      <c r="C540" s="100" t="s">
        <v>562</v>
      </c>
      <c r="D540" s="15">
        <v>300000</v>
      </c>
      <c r="E540" s="85">
        <v>300000</v>
      </c>
      <c r="F540" s="85"/>
      <c r="G540" s="64">
        <v>400000</v>
      </c>
      <c r="H540" s="1" t="s">
        <v>579</v>
      </c>
    </row>
    <row r="541" spans="1:7" ht="9.75">
      <c r="A541" s="22">
        <v>202407</v>
      </c>
      <c r="B541" s="68">
        <v>3113</v>
      </c>
      <c r="C541" s="100" t="s">
        <v>606</v>
      </c>
      <c r="D541" s="15"/>
      <c r="E541" s="85"/>
      <c r="F541" s="85"/>
      <c r="G541" s="64">
        <v>600000</v>
      </c>
    </row>
    <row r="542" spans="1:7" ht="9.75">
      <c r="A542" s="22">
        <v>202108</v>
      </c>
      <c r="B542" s="68"/>
      <c r="C542" s="100" t="s">
        <v>87</v>
      </c>
      <c r="D542" s="15">
        <v>200000</v>
      </c>
      <c r="E542" s="85">
        <v>200000</v>
      </c>
      <c r="F542" s="85">
        <v>42103.4</v>
      </c>
      <c r="G542" s="64">
        <v>200000</v>
      </c>
    </row>
    <row r="543" spans="1:7" ht="9.75">
      <c r="A543" s="4"/>
      <c r="B543" s="4"/>
      <c r="C543" s="16"/>
      <c r="D543" s="16"/>
      <c r="E543" s="32"/>
      <c r="F543" s="33"/>
      <c r="G543" s="64"/>
    </row>
    <row r="544" spans="1:8" ht="9.75">
      <c r="A544" s="66"/>
      <c r="B544" s="66"/>
      <c r="C544" s="67"/>
      <c r="D544" s="67"/>
      <c r="E544" s="63"/>
      <c r="F544" s="31"/>
      <c r="G544" s="64"/>
      <c r="H544" s="64"/>
    </row>
    <row r="545" spans="1:8" ht="12">
      <c r="A545" s="65" t="s">
        <v>15</v>
      </c>
      <c r="B545" s="66"/>
      <c r="C545" s="67"/>
      <c r="D545" s="63">
        <f>D212+D216+D220+D226+D271+D296+D330+D336+D360+D371+D392+D394+D400+D403+D418+D427+D442+D444+D452</f>
        <v>181063545.24</v>
      </c>
      <c r="E545" s="63">
        <f>E212+E216+E220+E226+E271+E296+E330+E336+E360+E371+E392+E394+E400+E403+E418+E427+E442+E444+E452</f>
        <v>220728092.89999998</v>
      </c>
      <c r="F545" s="63">
        <f>F212+F216+F220+F226+F271+F296+F330+F336+F360+F371+F392+F394+F400+F403+F418+F427+F442+F444+F452</f>
        <v>153151169.08</v>
      </c>
      <c r="G545" s="63">
        <f>G212+G216+G220+G226+G271+G296+G330+G336+G360+G371+G392+G394+G400+G403+G418+G427+G442+G444+G452</f>
        <v>173293366.7</v>
      </c>
      <c r="H545" s="64"/>
    </row>
    <row r="546" spans="1:8" ht="9.75">
      <c r="A546" s="62"/>
      <c r="B546" s="62"/>
      <c r="C546" s="67"/>
      <c r="D546" s="67"/>
      <c r="E546" s="63"/>
      <c r="F546" s="67"/>
      <c r="G546" s="64"/>
      <c r="H546" s="64"/>
    </row>
    <row r="547" spans="1:8" ht="9.75">
      <c r="A547" s="3" t="s">
        <v>2</v>
      </c>
      <c r="B547" s="4"/>
      <c r="C547" s="20"/>
      <c r="D547" s="20"/>
      <c r="E547" s="37"/>
      <c r="F547" s="33"/>
      <c r="G547" s="165">
        <f>G205-G545</f>
        <v>0</v>
      </c>
      <c r="H547" s="1" t="s">
        <v>172</v>
      </c>
    </row>
    <row r="548" spans="1:8" ht="9.75">
      <c r="A548" s="8"/>
      <c r="B548" s="4"/>
      <c r="C548" s="20"/>
      <c r="D548" s="20"/>
      <c r="E548" s="37"/>
      <c r="G548" s="15"/>
      <c r="H548" s="1" t="s">
        <v>173</v>
      </c>
    </row>
    <row r="549" spans="1:7" ht="9.75">
      <c r="A549" s="131" t="s">
        <v>378</v>
      </c>
      <c r="B549" s="4"/>
      <c r="C549" s="20"/>
      <c r="D549" s="20"/>
      <c r="E549" s="37"/>
      <c r="G549" s="15"/>
    </row>
    <row r="550" spans="1:5" ht="9.75">
      <c r="A550" s="112" t="s">
        <v>389</v>
      </c>
      <c r="B550" s="4"/>
      <c r="C550" s="20"/>
      <c r="D550" s="20"/>
      <c r="E550" s="37"/>
    </row>
    <row r="551" spans="1:5" ht="9.75">
      <c r="A551" s="112" t="s">
        <v>388</v>
      </c>
      <c r="B551" s="4"/>
      <c r="C551" s="20"/>
      <c r="D551" s="20"/>
      <c r="E551" s="37"/>
    </row>
    <row r="552" spans="1:5" ht="9.75">
      <c r="A552" s="112" t="s">
        <v>379</v>
      </c>
      <c r="B552" s="3"/>
      <c r="C552" s="16"/>
      <c r="D552" s="16"/>
      <c r="E552" s="16"/>
    </row>
    <row r="553" spans="1:5" ht="9.75">
      <c r="A553" s="112" t="s">
        <v>543</v>
      </c>
      <c r="B553" s="5"/>
      <c r="C553" s="17"/>
      <c r="D553" s="17"/>
      <c r="E553" s="17"/>
    </row>
    <row r="554" spans="1:5" ht="9.75">
      <c r="A554" s="112" t="s">
        <v>380</v>
      </c>
      <c r="B554" s="5"/>
      <c r="C554" s="17"/>
      <c r="D554" s="17"/>
      <c r="E554" s="17"/>
    </row>
    <row r="555" spans="1:5" ht="9.75">
      <c r="A555" s="112" t="s">
        <v>381</v>
      </c>
      <c r="B555" s="5"/>
      <c r="C555" s="17"/>
      <c r="D555" s="17"/>
      <c r="E555" s="17"/>
    </row>
    <row r="556" spans="1:5" ht="9.75">
      <c r="A556" s="3"/>
      <c r="B556" s="5"/>
      <c r="C556" s="17"/>
      <c r="D556" s="17"/>
      <c r="E556" s="17"/>
    </row>
    <row r="557" spans="1:5" ht="9.75">
      <c r="A557" s="81" t="s">
        <v>181</v>
      </c>
      <c r="B557" s="5"/>
      <c r="C557" s="17"/>
      <c r="D557" s="17"/>
      <c r="E557" s="17"/>
    </row>
    <row r="558" spans="1:5" ht="9.75">
      <c r="A558" s="83" t="s">
        <v>382</v>
      </c>
      <c r="B558" s="5"/>
      <c r="C558" s="17"/>
      <c r="D558" s="17"/>
      <c r="E558" s="17"/>
    </row>
    <row r="559" spans="1:5" ht="9.75">
      <c r="A559" s="83" t="s">
        <v>383</v>
      </c>
      <c r="B559" s="5"/>
      <c r="C559" s="17"/>
      <c r="D559" s="17"/>
      <c r="E559" s="17"/>
    </row>
    <row r="560" spans="1:5" ht="9.75">
      <c r="A560" s="68" t="s">
        <v>384</v>
      </c>
      <c r="B560" s="5"/>
      <c r="C560" s="17"/>
      <c r="D560" s="17"/>
      <c r="E560" s="17"/>
    </row>
    <row r="561" ht="9.75">
      <c r="A561" s="68" t="s">
        <v>385</v>
      </c>
    </row>
    <row r="562" ht="9.75">
      <c r="A562" s="112" t="s">
        <v>386</v>
      </c>
    </row>
    <row r="563" ht="9.75">
      <c r="A563" s="112" t="s">
        <v>387</v>
      </c>
    </row>
    <row r="564" ht="9.75">
      <c r="A564" s="131"/>
    </row>
    <row r="565" ht="9.75">
      <c r="A565" s="132" t="s">
        <v>397</v>
      </c>
    </row>
    <row r="566" ht="9.75">
      <c r="A566" s="132" t="s">
        <v>390</v>
      </c>
    </row>
    <row r="567" ht="9.75">
      <c r="A567" s="132" t="s">
        <v>391</v>
      </c>
    </row>
    <row r="568" ht="9.75">
      <c r="A568" s="132" t="s">
        <v>392</v>
      </c>
    </row>
    <row r="569" ht="9.75">
      <c r="A569" s="132" t="s">
        <v>393</v>
      </c>
    </row>
    <row r="570" ht="9.75">
      <c r="A570" s="132" t="s">
        <v>394</v>
      </c>
    </row>
    <row r="571" ht="9.75">
      <c r="A571" s="132" t="s">
        <v>395</v>
      </c>
    </row>
    <row r="572" ht="9.75">
      <c r="A572" s="132" t="s">
        <v>396</v>
      </c>
    </row>
    <row r="573" ht="12" thickBot="1">
      <c r="A573" s="120"/>
    </row>
    <row r="574" spans="1:7" ht="9.75">
      <c r="A574" s="134" t="s">
        <v>400</v>
      </c>
      <c r="B574" s="142"/>
      <c r="C574" s="144"/>
      <c r="D574" s="144"/>
      <c r="E574" s="144"/>
      <c r="F574" s="145"/>
      <c r="G574" s="136"/>
    </row>
    <row r="575" spans="1:7" ht="9.75">
      <c r="A575" s="140" t="s">
        <v>399</v>
      </c>
      <c r="G575" s="137"/>
    </row>
    <row r="576" spans="1:7" ht="10.5" thickBot="1">
      <c r="A576" s="141" t="s">
        <v>401</v>
      </c>
      <c r="B576" s="143"/>
      <c r="C576" s="146"/>
      <c r="D576" s="146"/>
      <c r="E576" s="146"/>
      <c r="F576" s="147"/>
      <c r="G576" s="139"/>
    </row>
    <row r="577" ht="12">
      <c r="A577" s="120"/>
    </row>
    <row r="579" ht="12.75">
      <c r="A579" s="58" t="s">
        <v>306</v>
      </c>
    </row>
    <row r="580" ht="12.75">
      <c r="A580" s="58" t="s">
        <v>544</v>
      </c>
    </row>
    <row r="581" ht="12.75">
      <c r="A581" s="58" t="s">
        <v>307</v>
      </c>
    </row>
    <row r="582" ht="12.75">
      <c r="A582" s="58" t="s">
        <v>308</v>
      </c>
    </row>
    <row r="583" ht="11.25">
      <c r="A583" s="125"/>
    </row>
    <row r="584" ht="12.75">
      <c r="A584" s="126" t="s">
        <v>309</v>
      </c>
    </row>
    <row r="585" ht="12.75">
      <c r="A585" s="126" t="s">
        <v>310</v>
      </c>
    </row>
    <row r="586" ht="12.75">
      <c r="A586" s="126" t="s">
        <v>545</v>
      </c>
    </row>
    <row r="589" ht="9.75">
      <c r="A589" s="6" t="s">
        <v>174</v>
      </c>
    </row>
  </sheetData>
  <sheetProtection/>
  <hyperlinks>
    <hyperlink ref="A575" r:id="rId1" display="https://www.vbites.cz/mestsky-urad-a-samosprava/mestsky-urad/odbor-financni"/>
    <hyperlink ref="A576" r:id="rId2" display="https://monitor.statnipokladna.cz/ucetni-jednotka/00295647/prehled?rad=t&amp;obdobi=2208"/>
  </hyperlinks>
  <printOptions gridLines="1"/>
  <pageMargins left="0.1968503937007874" right="0.11811023622047245" top="0.3937007874015748" bottom="0.3937007874015748" header="0.5118110236220472" footer="0.1968503937007874"/>
  <pageSetup horizontalDpi="600" verticalDpi="600" orientation="portrait" paperSize="9" r:id="rId4"/>
  <headerFooter alignWithMargins="0">
    <oddFooter>&amp;CStránka &amp;P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72"/>
  <sheetViews>
    <sheetView zoomScalePageLayoutView="0" workbookViewId="0" topLeftCell="A1">
      <pane ySplit="1" topLeftCell="A17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8.7109375" style="0" customWidth="1"/>
    <col min="2" max="2" width="24.00390625" style="155" customWidth="1"/>
  </cols>
  <sheetData>
    <row r="1" spans="1:2" ht="17.25">
      <c r="A1" s="148" t="s">
        <v>415</v>
      </c>
      <c r="B1" s="154"/>
    </row>
    <row r="3" ht="12.75">
      <c r="A3" s="126" t="s">
        <v>416</v>
      </c>
    </row>
    <row r="4" spans="1:2" ht="12.75">
      <c r="A4" s="126" t="s">
        <v>430</v>
      </c>
      <c r="B4" s="149" t="s">
        <v>300</v>
      </c>
    </row>
    <row r="6" spans="1:2" ht="12.75">
      <c r="A6" s="81" t="s">
        <v>3</v>
      </c>
      <c r="B6" s="155">
        <f>'Rozpočet 2024 podrobně'!D10</f>
        <v>135885000</v>
      </c>
    </row>
    <row r="7" spans="1:2" ht="12.75">
      <c r="A7" s="81" t="s">
        <v>7</v>
      </c>
      <c r="B7" s="155">
        <f>'Rozpočet 2024 podrobně'!D29</f>
        <v>20426931.240000002</v>
      </c>
    </row>
    <row r="8" spans="1:2" ht="12.75">
      <c r="A8" s="81" t="s">
        <v>417</v>
      </c>
      <c r="B8" s="155">
        <f>'Rozpočet 2024 podrobně'!D88</f>
        <v>4709400</v>
      </c>
    </row>
    <row r="9" ht="12.75">
      <c r="A9" s="68" t="s">
        <v>418</v>
      </c>
    </row>
    <row r="10" ht="12.75">
      <c r="A10" s="68" t="s">
        <v>419</v>
      </c>
    </row>
    <row r="11" ht="12.75">
      <c r="A11" s="68" t="s">
        <v>420</v>
      </c>
    </row>
    <row r="13" spans="1:2" ht="12.75">
      <c r="A13" s="126" t="s">
        <v>421</v>
      </c>
      <c r="B13" s="69">
        <f>SUM(B6:B11)</f>
        <v>161021331.24</v>
      </c>
    </row>
    <row r="15" spans="1:2" ht="12.75">
      <c r="A15" s="81" t="s">
        <v>27</v>
      </c>
      <c r="B15" s="156">
        <f>'Rozpočet 2024 podrobně'!D115</f>
        <v>167000</v>
      </c>
    </row>
    <row r="16" spans="1:2" ht="12.75">
      <c r="A16" s="81" t="s">
        <v>30</v>
      </c>
      <c r="B16" s="156">
        <f>'Rozpočet 2024 podrobně'!D119</f>
        <v>5300000</v>
      </c>
    </row>
    <row r="17" spans="1:2" ht="12.75">
      <c r="A17" s="81" t="s">
        <v>31</v>
      </c>
      <c r="B17" s="156">
        <f>'Rozpočet 2024 podrobně'!D123</f>
        <v>667500</v>
      </c>
    </row>
    <row r="18" spans="1:2" ht="12.75">
      <c r="A18" s="81" t="s">
        <v>33</v>
      </c>
      <c r="B18" s="156">
        <f>'Rozpočet 2024 podrobně'!D129</f>
        <v>15241141.64</v>
      </c>
    </row>
    <row r="19" spans="1:2" ht="12.75">
      <c r="A19" s="81" t="s">
        <v>34</v>
      </c>
      <c r="B19" s="156">
        <f>'Rozpočet 2024 podrobně'!D162</f>
        <v>10686500</v>
      </c>
    </row>
    <row r="20" spans="1:2" ht="12.75">
      <c r="A20" s="81" t="s">
        <v>35</v>
      </c>
      <c r="B20" s="156">
        <f>'Rozpočet 2024 podrobně'!D183</f>
        <v>8326000</v>
      </c>
    </row>
    <row r="21" spans="1:2" ht="12.75">
      <c r="A21" s="68" t="s">
        <v>550</v>
      </c>
      <c r="B21" s="155">
        <f>'Rozpočet 2024 podrobně'!D184*-1</f>
        <v>-6000000</v>
      </c>
    </row>
    <row r="22" spans="1:2" ht="12.75">
      <c r="A22" s="81" t="s">
        <v>551</v>
      </c>
      <c r="B22" s="155">
        <f>'Rozpočet 2024 podrobně'!D190*-1</f>
        <v>-500000</v>
      </c>
    </row>
    <row r="23" spans="1:2" ht="12.75">
      <c r="A23" s="81" t="s">
        <v>36</v>
      </c>
      <c r="B23" s="156">
        <f>'Rozpočet 2024 podrobně'!D192</f>
        <v>2214860</v>
      </c>
    </row>
    <row r="24" spans="1:2" ht="12.75">
      <c r="A24" s="81" t="s">
        <v>37</v>
      </c>
      <c r="B24" s="156">
        <f>'Rozpočet 2024 podrobně'!D198</f>
        <v>28377776</v>
      </c>
    </row>
    <row r="25" spans="1:2" ht="12.75">
      <c r="A25" s="81" t="s">
        <v>431</v>
      </c>
      <c r="B25" s="156">
        <f>'Rozpočet 2024 podrobně'!D216*-1</f>
        <v>-7000000</v>
      </c>
    </row>
    <row r="26" spans="1:2" ht="12.75">
      <c r="A26" s="81" t="s">
        <v>14</v>
      </c>
      <c r="B26" s="156">
        <f>'Rozpočet 2024 podrobně'!D222</f>
        <v>17470000</v>
      </c>
    </row>
    <row r="27" spans="1:2" ht="12.75">
      <c r="A27" s="81" t="s">
        <v>374</v>
      </c>
      <c r="B27" s="156">
        <f>'Rozpočet 2024 podrobně'!D232</f>
        <v>2276100</v>
      </c>
    </row>
    <row r="28" spans="1:2" ht="12.75">
      <c r="A28" s="122" t="s">
        <v>398</v>
      </c>
      <c r="B28" s="155">
        <f>'Rozpočet 2024 podrobně'!D233*-1</f>
        <v>-80000</v>
      </c>
    </row>
    <row r="29" spans="1:2" ht="12.75">
      <c r="A29" s="81" t="s">
        <v>375</v>
      </c>
      <c r="B29" s="156">
        <f>'Rozpočet 2024 podrobně'!D248</f>
        <v>300000</v>
      </c>
    </row>
    <row r="30" spans="1:2" ht="12.75">
      <c r="A30" s="81" t="s">
        <v>103</v>
      </c>
      <c r="B30" s="156">
        <f>'Rozpočet 2024 podrobně'!D250</f>
        <v>3568000</v>
      </c>
    </row>
    <row r="31" spans="1:2" ht="12.75">
      <c r="A31" s="81" t="s">
        <v>41</v>
      </c>
      <c r="B31" s="156">
        <f>'Rozpočet 2024 podrobně'!D256</f>
        <v>1000000</v>
      </c>
    </row>
    <row r="32" spans="1:2" ht="12.75">
      <c r="A32" s="81" t="s">
        <v>376</v>
      </c>
      <c r="B32" s="156">
        <f>'Rozpočet 2024 podrobně'!D259</f>
        <v>30953000</v>
      </c>
    </row>
    <row r="33" spans="1:2" ht="12.75">
      <c r="A33" s="81" t="s">
        <v>45</v>
      </c>
      <c r="B33" s="156">
        <f>'Rozpočet 2024 podrobně'!D271</f>
        <v>9715000</v>
      </c>
    </row>
    <row r="34" spans="1:2" ht="12.75">
      <c r="A34" s="81" t="s">
        <v>46</v>
      </c>
      <c r="B34" s="155">
        <f>'Rozpočet 2024 podrobně'!D279</f>
        <v>400000</v>
      </c>
    </row>
    <row r="35" spans="1:2" ht="12.75">
      <c r="A35" s="81" t="s">
        <v>432</v>
      </c>
      <c r="B35" s="155">
        <v>1200000</v>
      </c>
    </row>
    <row r="36" ht="12" customHeight="1"/>
    <row r="37" spans="1:2" ht="12.75">
      <c r="A37" s="126" t="s">
        <v>422</v>
      </c>
      <c r="B37" s="69">
        <f>SUM(B14:B36)</f>
        <v>124282877.64</v>
      </c>
    </row>
    <row r="39" spans="1:2" ht="12.75">
      <c r="A39" s="151" t="s">
        <v>423</v>
      </c>
      <c r="B39" s="152">
        <f>B13-B37</f>
        <v>36738453.60000001</v>
      </c>
    </row>
    <row r="40" spans="1:2" ht="12.75">
      <c r="A40" s="126" t="s">
        <v>424</v>
      </c>
      <c r="B40" s="69"/>
    </row>
    <row r="41" spans="1:2" ht="12.75">
      <c r="A41" t="s">
        <v>425</v>
      </c>
      <c r="B41" s="155">
        <f>B39/3</f>
        <v>12246151.200000003</v>
      </c>
    </row>
    <row r="43" spans="1:2" ht="12.75">
      <c r="A43" s="151" t="s">
        <v>426</v>
      </c>
      <c r="B43" s="153">
        <f>B39/B13</f>
        <v>0.22815892352325584</v>
      </c>
    </row>
    <row r="44" spans="1:2" ht="12.75">
      <c r="A44" s="151" t="s">
        <v>427</v>
      </c>
      <c r="B44" s="154"/>
    </row>
    <row r="45" ht="12.75">
      <c r="A45" s="126" t="s">
        <v>433</v>
      </c>
    </row>
    <row r="46" ht="12.75">
      <c r="A46" s="126"/>
    </row>
    <row r="47" spans="1:2" ht="12.75">
      <c r="A47" s="151" t="s">
        <v>428</v>
      </c>
      <c r="B47" s="154"/>
    </row>
    <row r="48" spans="1:2" ht="12.75">
      <c r="A48" s="150" t="s">
        <v>429</v>
      </c>
      <c r="B48" s="69">
        <f>5*B39</f>
        <v>183692268.00000006</v>
      </c>
    </row>
    <row r="49" spans="1:2" ht="12.75">
      <c r="A49" s="68" t="s">
        <v>546</v>
      </c>
      <c r="B49" s="69">
        <v>63004255.5</v>
      </c>
    </row>
    <row r="50" spans="1:2" ht="12.75">
      <c r="A50" s="68" t="s">
        <v>547</v>
      </c>
      <c r="B50" s="155">
        <f>'Rozpočet 2024 podrobně'!D285</f>
        <v>2530000</v>
      </c>
    </row>
    <row r="51" spans="1:2" ht="12.75">
      <c r="A51" s="68" t="s">
        <v>548</v>
      </c>
      <c r="B51" s="155">
        <f>SUM('Rozpočet 2024 podrobně'!D102:D105)*-1</f>
        <v>14658508</v>
      </c>
    </row>
    <row r="52" ht="12.75">
      <c r="A52" s="68" t="s">
        <v>549</v>
      </c>
    </row>
    <row r="54" spans="1:2" ht="12.75">
      <c r="A54" s="158"/>
      <c r="B54" s="159"/>
    </row>
    <row r="55" spans="1:2" ht="12.75">
      <c r="A55" t="s">
        <v>435</v>
      </c>
      <c r="B55" s="155">
        <f>B39</f>
        <v>36738453.60000001</v>
      </c>
    </row>
    <row r="56" spans="1:2" ht="12.75">
      <c r="A56" t="s">
        <v>436</v>
      </c>
      <c r="B56" s="155">
        <f>'Rozpočet 2024 pracovni material'!G111</f>
        <v>20100000</v>
      </c>
    </row>
    <row r="58" spans="1:2" ht="12.75">
      <c r="A58" s="160" t="s">
        <v>547</v>
      </c>
      <c r="B58" s="155">
        <f>B50*-1</f>
        <v>-2530000</v>
      </c>
    </row>
    <row r="59" spans="1:2" ht="12.75">
      <c r="A59" s="160" t="s">
        <v>548</v>
      </c>
      <c r="B59" s="155">
        <f>B51*-1</f>
        <v>-14658508</v>
      </c>
    </row>
    <row r="60" spans="1:2" ht="12.75">
      <c r="A60" s="68" t="s">
        <v>550</v>
      </c>
      <c r="B60" s="155">
        <f>B21</f>
        <v>-6000000</v>
      </c>
    </row>
    <row r="61" spans="1:2" ht="12.75">
      <c r="A61" s="81" t="s">
        <v>551</v>
      </c>
      <c r="B61" s="155">
        <f>B22</f>
        <v>-500000</v>
      </c>
    </row>
    <row r="62" spans="1:2" ht="12.75">
      <c r="A62" s="122" t="s">
        <v>552</v>
      </c>
      <c r="B62" s="155">
        <f>B28</f>
        <v>-80000</v>
      </c>
    </row>
    <row r="64" spans="1:2" ht="12.75">
      <c r="A64" s="162" t="s">
        <v>441</v>
      </c>
      <c r="B64" s="159">
        <f>SUM(B55:B62)</f>
        <v>33069945.60000001</v>
      </c>
    </row>
    <row r="66" spans="1:2" ht="12.75">
      <c r="A66" s="150" t="s">
        <v>442</v>
      </c>
      <c r="B66" s="155">
        <f>'Rozpočet 2024 pracovni material'!G143+'Rozpočet 2024 pracovni material'!G170+'Rozpočet 2024 pracovni material'!G171</f>
        <v>0</v>
      </c>
    </row>
    <row r="67" spans="1:2" ht="12.75">
      <c r="A67" s="150" t="s">
        <v>439</v>
      </c>
      <c r="B67" s="155">
        <f>'Rozpočet 2024 pracovni material'!G185</f>
        <v>4000000</v>
      </c>
    </row>
    <row r="68" ht="12.75">
      <c r="A68" s="150" t="s">
        <v>440</v>
      </c>
    </row>
    <row r="69" ht="12.75">
      <c r="A69" s="150"/>
    </row>
    <row r="70" spans="1:2" ht="12.75">
      <c r="A70" s="161" t="s">
        <v>438</v>
      </c>
      <c r="B70" s="159">
        <f>SUM(B64:B68)</f>
        <v>37069945.60000001</v>
      </c>
    </row>
    <row r="72" ht="12.75">
      <c r="A72" t="s">
        <v>174</v>
      </c>
    </row>
  </sheetData>
  <sheetProtection/>
  <printOptions gridLines="1"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1"/>
  <sheetViews>
    <sheetView zoomScale="125" zoomScaleNormal="12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140625" style="22" customWidth="1"/>
    <col min="2" max="2" width="76.28125" style="6" customWidth="1"/>
    <col min="3" max="3" width="13.421875" style="1" customWidth="1"/>
    <col min="4" max="4" width="14.00390625" style="6" hidden="1" customWidth="1"/>
    <col min="5" max="5" width="10.7109375" style="6" bestFit="1" customWidth="1"/>
    <col min="6" max="16384" width="9.140625" style="6" customWidth="1"/>
  </cols>
  <sheetData>
    <row r="1" spans="1:3" ht="12.75">
      <c r="A1" s="58" t="s">
        <v>102</v>
      </c>
      <c r="B1" s="9"/>
      <c r="C1" s="15"/>
    </row>
    <row r="2" spans="1:3" ht="12.75">
      <c r="A2" s="58" t="s">
        <v>542</v>
      </c>
      <c r="B2" s="9"/>
      <c r="C2" s="15"/>
    </row>
    <row r="3" spans="1:3" ht="11.25">
      <c r="A3" s="57"/>
      <c r="B3" s="40"/>
      <c r="C3" s="75" t="s">
        <v>301</v>
      </c>
    </row>
    <row r="4" spans="1:3" ht="11.25">
      <c r="A4" s="43" t="s">
        <v>373</v>
      </c>
      <c r="B4" s="28"/>
      <c r="C4" s="76" t="s">
        <v>300</v>
      </c>
    </row>
    <row r="5" spans="1:3" ht="11.25">
      <c r="A5" s="44" t="s">
        <v>302</v>
      </c>
      <c r="B5" s="45"/>
      <c r="C5" s="77"/>
    </row>
    <row r="6" ht="11.25">
      <c r="C6" s="15"/>
    </row>
    <row r="7" spans="1:3" ht="12">
      <c r="A7" s="26" t="s">
        <v>17</v>
      </c>
      <c r="B7" s="4"/>
      <c r="C7" s="15"/>
    </row>
    <row r="8" spans="1:3" ht="11.25">
      <c r="A8" s="6"/>
      <c r="C8" s="15"/>
    </row>
    <row r="9" spans="1:3" ht="10.5" customHeight="1">
      <c r="A9" s="3" t="s">
        <v>3</v>
      </c>
      <c r="B9" s="11"/>
      <c r="C9" s="87">
        <f>'Rozpočet 2024 podrobně'!D10</f>
        <v>135885000</v>
      </c>
    </row>
    <row r="10" spans="1:4" ht="10.5" customHeight="1">
      <c r="A10" s="3" t="s">
        <v>7</v>
      </c>
      <c r="B10" s="11"/>
      <c r="C10" s="87">
        <f>'Rozpočet 2024 podrobně'!D29</f>
        <v>20426931.240000002</v>
      </c>
      <c r="D10" s="1"/>
    </row>
    <row r="11" spans="1:3" ht="10.5" customHeight="1">
      <c r="A11" s="3" t="s">
        <v>8</v>
      </c>
      <c r="B11" s="4"/>
      <c r="C11" s="87">
        <f>'Rozpočet 2024 podrobně'!D78</f>
        <v>20100000</v>
      </c>
    </row>
    <row r="12" spans="1:8" s="1" customFormat="1" ht="10.5" customHeight="1">
      <c r="A12" s="3" t="s">
        <v>12</v>
      </c>
      <c r="B12" s="11"/>
      <c r="C12" s="87">
        <f>'Rozpočet 2024 podrobně'!D86</f>
        <v>7539943.46</v>
      </c>
      <c r="D12" s="6"/>
      <c r="E12" s="6"/>
      <c r="F12" s="6"/>
      <c r="G12" s="6"/>
      <c r="H12" s="6"/>
    </row>
    <row r="13" spans="1:8" s="1" customFormat="1" ht="11.25">
      <c r="A13" s="11"/>
      <c r="B13" s="11"/>
      <c r="C13" s="87"/>
      <c r="D13" s="6"/>
      <c r="E13" s="6"/>
      <c r="F13" s="6"/>
      <c r="G13" s="6"/>
      <c r="H13" s="6"/>
    </row>
    <row r="14" spans="1:3" ht="12">
      <c r="A14" s="65" t="s">
        <v>9</v>
      </c>
      <c r="B14" s="62"/>
      <c r="C14" s="78">
        <f>C9+C10+C11+C12</f>
        <v>183951874.70000002</v>
      </c>
    </row>
    <row r="15" spans="1:3" ht="11.25">
      <c r="A15" s="6"/>
      <c r="C15" s="15"/>
    </row>
    <row r="16" spans="1:3" ht="11.25">
      <c r="A16" s="3" t="s">
        <v>10</v>
      </c>
      <c r="B16" s="4"/>
      <c r="C16" s="87">
        <f>'Rozpočet 2024 podrobně'!D96</f>
        <v>-10658508</v>
      </c>
    </row>
    <row r="17" spans="1:3" ht="11.25">
      <c r="A17" s="4" t="s">
        <v>406</v>
      </c>
      <c r="B17" s="4" t="s">
        <v>404</v>
      </c>
      <c r="C17" s="15">
        <f>'Rozpočet 2024 podrobně'!D98</f>
        <v>4000000</v>
      </c>
    </row>
    <row r="18" spans="1:5" ht="11.25">
      <c r="A18" s="4"/>
      <c r="B18" s="4" t="s">
        <v>405</v>
      </c>
      <c r="C18" s="15">
        <f>SUM('Rozpočet 2024 podrobně'!D102:D105)</f>
        <v>-14658508</v>
      </c>
      <c r="E18" s="1"/>
    </row>
    <row r="19" ht="11.25">
      <c r="C19" s="15"/>
    </row>
    <row r="20" spans="1:3" ht="11.25">
      <c r="A20" s="27"/>
      <c r="B20" s="28"/>
      <c r="C20" s="64"/>
    </row>
    <row r="21" spans="1:3" ht="12">
      <c r="A21" s="65" t="s">
        <v>11</v>
      </c>
      <c r="B21" s="62"/>
      <c r="C21" s="78">
        <f>C14+C16</f>
        <v>173293366.70000002</v>
      </c>
    </row>
    <row r="22" spans="1:3" ht="11.25">
      <c r="A22" s="27"/>
      <c r="B22" s="28"/>
      <c r="C22" s="64"/>
    </row>
    <row r="23" ht="11.25">
      <c r="C23" s="15"/>
    </row>
    <row r="24" spans="1:3" ht="12">
      <c r="A24" s="26" t="s">
        <v>16</v>
      </c>
      <c r="B24" s="4"/>
      <c r="C24" s="15"/>
    </row>
    <row r="25" spans="1:3" ht="11.25">
      <c r="A25" s="21"/>
      <c r="C25" s="15"/>
    </row>
    <row r="26" spans="1:3" ht="11.25">
      <c r="A26" s="81" t="s">
        <v>27</v>
      </c>
      <c r="C26" s="86">
        <f>'Rozpočet 2024 podrobně'!D115</f>
        <v>167000</v>
      </c>
    </row>
    <row r="27" spans="1:3" ht="11.25">
      <c r="A27" s="68"/>
      <c r="C27" s="15"/>
    </row>
    <row r="28" spans="1:3" ht="11.25">
      <c r="A28" s="81" t="s">
        <v>30</v>
      </c>
      <c r="C28" s="86">
        <f>'Rozpočet 2024 podrobně'!D119</f>
        <v>5300000</v>
      </c>
    </row>
    <row r="29" spans="1:3" ht="11.25">
      <c r="A29" s="68"/>
      <c r="C29" s="15"/>
    </row>
    <row r="30" spans="1:3" ht="11.25">
      <c r="A30" s="81" t="s">
        <v>31</v>
      </c>
      <c r="C30" s="86">
        <f>'Rozpočet 2024 podrobně'!D123</f>
        <v>667500</v>
      </c>
    </row>
    <row r="31" spans="1:3" ht="11.25">
      <c r="A31" s="81"/>
      <c r="C31" s="86"/>
    </row>
    <row r="32" spans="1:3" ht="11.25">
      <c r="A32" s="81" t="s">
        <v>33</v>
      </c>
      <c r="C32" s="86">
        <f>'Rozpočet 2024 podrobně'!D129</f>
        <v>15241141.64</v>
      </c>
    </row>
    <row r="33" spans="1:4" ht="11.25">
      <c r="A33" s="68"/>
      <c r="B33" s="68"/>
      <c r="C33" s="15"/>
      <c r="D33" s="7"/>
    </row>
    <row r="34" spans="1:3" ht="11.25">
      <c r="A34" s="81" t="s">
        <v>34</v>
      </c>
      <c r="C34" s="86">
        <f>'Rozpočet 2024 podrobně'!D162</f>
        <v>10686500</v>
      </c>
    </row>
    <row r="35" spans="1:3" ht="11.25">
      <c r="A35" s="68"/>
      <c r="C35" s="15"/>
    </row>
    <row r="36" spans="1:3" ht="11.25">
      <c r="A36" s="81" t="s">
        <v>35</v>
      </c>
      <c r="C36" s="87">
        <f>'Rozpočet 2024 podrobně'!D183</f>
        <v>8326000</v>
      </c>
    </row>
    <row r="37" spans="1:3" ht="11.25">
      <c r="A37" s="6" t="s">
        <v>406</v>
      </c>
      <c r="B37" s="68" t="s">
        <v>402</v>
      </c>
      <c r="C37" s="15"/>
    </row>
    <row r="38" spans="1:4" ht="11.25">
      <c r="A38" s="68"/>
      <c r="B38" s="81" t="s">
        <v>403</v>
      </c>
      <c r="C38" s="15"/>
      <c r="D38" s="1"/>
    </row>
    <row r="39" spans="1:4" ht="11.25">
      <c r="A39" s="68"/>
      <c r="B39" s="68"/>
      <c r="C39" s="15"/>
      <c r="D39" s="1"/>
    </row>
    <row r="40" spans="1:4" ht="11.25">
      <c r="A40" s="81" t="s">
        <v>36</v>
      </c>
      <c r="C40" s="86">
        <f>'Rozpočet 2024 podrobně'!D192</f>
        <v>2214860</v>
      </c>
      <c r="D40" s="1"/>
    </row>
    <row r="41" spans="1:3" ht="11.25">
      <c r="A41" s="68"/>
      <c r="C41" s="15"/>
    </row>
    <row r="42" spans="1:3" ht="11.25">
      <c r="A42" s="81" t="s">
        <v>37</v>
      </c>
      <c r="C42" s="86">
        <f>'Rozpočet 2024 podrobně'!D198</f>
        <v>28377776</v>
      </c>
    </row>
    <row r="43" spans="1:3" ht="11.25">
      <c r="A43" s="68"/>
      <c r="B43" s="68"/>
      <c r="C43" s="15"/>
    </row>
    <row r="44" spans="1:3" ht="11.25">
      <c r="A44" s="81" t="s">
        <v>14</v>
      </c>
      <c r="C44" s="86">
        <f>'Rozpočet 2024 podrobně'!D222</f>
        <v>17470000</v>
      </c>
    </row>
    <row r="45" spans="1:3" ht="11.25">
      <c r="A45" s="68"/>
      <c r="B45" s="68"/>
      <c r="C45" s="15"/>
    </row>
    <row r="46" spans="1:3" ht="11.25">
      <c r="A46" s="81" t="s">
        <v>374</v>
      </c>
      <c r="C46" s="87">
        <f>'Rozpočet 2024 podrobně'!D232</f>
        <v>2276100</v>
      </c>
    </row>
    <row r="47" spans="1:3" ht="12">
      <c r="A47" s="4" t="s">
        <v>406</v>
      </c>
      <c r="B47" s="122" t="s">
        <v>398</v>
      </c>
      <c r="C47" s="90"/>
    </row>
    <row r="48" spans="1:3" ht="12">
      <c r="A48" s="4"/>
      <c r="B48" s="123"/>
      <c r="C48" s="90"/>
    </row>
    <row r="49" spans="1:3" ht="11.25">
      <c r="A49" s="81" t="s">
        <v>375</v>
      </c>
      <c r="C49" s="87">
        <f>'Rozpočet 2024 podrobně'!D248</f>
        <v>300000</v>
      </c>
    </row>
    <row r="50" spans="1:3" ht="11.25">
      <c r="A50" s="68"/>
      <c r="B50" s="68"/>
      <c r="C50" s="15"/>
    </row>
    <row r="51" spans="1:3" ht="11.25">
      <c r="A51" s="81" t="s">
        <v>103</v>
      </c>
      <c r="C51" s="87">
        <f>'Rozpočet 2024 podrobně'!D250</f>
        <v>3568000</v>
      </c>
    </row>
    <row r="52" spans="1:3" ht="11.25">
      <c r="A52" s="68"/>
      <c r="B52" s="68"/>
      <c r="C52" s="15"/>
    </row>
    <row r="53" spans="1:4" ht="11.25">
      <c r="A53" s="81" t="s">
        <v>41</v>
      </c>
      <c r="C53" s="87">
        <f>'Rozpočet 2024 podrobně'!D256</f>
        <v>1000000</v>
      </c>
      <c r="D53" s="7"/>
    </row>
    <row r="54" spans="1:3" ht="11.25">
      <c r="A54" s="68"/>
      <c r="B54" s="68"/>
      <c r="C54" s="15"/>
    </row>
    <row r="55" spans="1:3" ht="11.25">
      <c r="A55" s="81" t="s">
        <v>376</v>
      </c>
      <c r="C55" s="86">
        <f>'Rozpočet 2024 podrobně'!D259</f>
        <v>30953000</v>
      </c>
    </row>
    <row r="56" spans="1:3" ht="11.25">
      <c r="A56" s="68"/>
      <c r="B56" s="68"/>
      <c r="C56" s="15"/>
    </row>
    <row r="57" spans="1:3" ht="11.25">
      <c r="A57" s="81" t="s">
        <v>45</v>
      </c>
      <c r="C57" s="86">
        <f>'Rozpočet 2024 podrobně'!D271</f>
        <v>9715000</v>
      </c>
    </row>
    <row r="58" spans="1:3" ht="11.25">
      <c r="A58" s="68"/>
      <c r="B58" s="68"/>
      <c r="C58" s="15"/>
    </row>
    <row r="59" spans="1:3" ht="11.25">
      <c r="A59" s="81" t="s">
        <v>46</v>
      </c>
      <c r="C59" s="87">
        <f>'Rozpočet 2024 podrobně'!D279</f>
        <v>400000</v>
      </c>
    </row>
    <row r="60" spans="1:3" ht="11.25">
      <c r="A60" s="68" t="s">
        <v>299</v>
      </c>
      <c r="C60" s="87">
        <f>'Rozpočet 2024'!D270</f>
        <v>191252.06</v>
      </c>
    </row>
    <row r="61" spans="1:3" ht="11.25">
      <c r="A61" s="68"/>
      <c r="B61" s="68"/>
      <c r="C61" s="15"/>
    </row>
    <row r="62" spans="1:3" ht="11.25">
      <c r="A62" s="81" t="s">
        <v>79</v>
      </c>
      <c r="C62" s="86">
        <f>'Rozpočet 2024 podrobně'!D285</f>
        <v>2530000</v>
      </c>
    </row>
    <row r="63" spans="1:3" ht="11.25">
      <c r="A63" s="68"/>
      <c r="B63" s="68"/>
      <c r="C63" s="15"/>
    </row>
    <row r="64" spans="1:3" ht="11.25">
      <c r="A64" s="82"/>
      <c r="B64" s="109" t="s">
        <v>149</v>
      </c>
      <c r="C64" s="79">
        <f>SUM(C66:C72)</f>
        <v>33909237</v>
      </c>
    </row>
    <row r="65" spans="1:3" ht="11.25">
      <c r="A65" s="83" t="s">
        <v>406</v>
      </c>
      <c r="B65" s="124"/>
      <c r="C65" s="15"/>
    </row>
    <row r="66" spans="1:3" ht="10.5" customHeight="1">
      <c r="A66" s="4" t="s">
        <v>101</v>
      </c>
      <c r="C66" s="15">
        <f>'Rozpočet 2024 podrobně'!D292</f>
        <v>4148000</v>
      </c>
    </row>
    <row r="67" spans="1:4" ht="10.5" customHeight="1">
      <c r="A67" s="68" t="s">
        <v>83</v>
      </c>
      <c r="C67" s="90">
        <f>'Rozpočet 2024 podrobně'!D305</f>
        <v>10811237</v>
      </c>
      <c r="D67" s="70"/>
    </row>
    <row r="68" spans="1:4" ht="10.5" customHeight="1">
      <c r="A68" s="68" t="s">
        <v>86</v>
      </c>
      <c r="C68" s="15">
        <f>'Rozpočet 2024 podrobně'!D319</f>
        <v>600000</v>
      </c>
      <c r="D68" s="70"/>
    </row>
    <row r="69" spans="1:3" ht="10.5" customHeight="1">
      <c r="A69" s="68" t="s">
        <v>85</v>
      </c>
      <c r="C69" s="15">
        <f>'Rozpočet 2024 podrobně'!D323</f>
        <v>4900000</v>
      </c>
    </row>
    <row r="70" spans="1:3" ht="10.5" customHeight="1">
      <c r="A70" s="68" t="s">
        <v>169</v>
      </c>
      <c r="C70" s="15">
        <f>'Rozpočet 2024 podrobně'!D332</f>
        <v>6300000</v>
      </c>
    </row>
    <row r="71" spans="1:3" ht="10.5" customHeight="1">
      <c r="A71" s="68" t="s">
        <v>170</v>
      </c>
      <c r="C71" s="15">
        <f>'Rozpočet 2024 podrobně'!D337</f>
        <v>3650000</v>
      </c>
    </row>
    <row r="72" spans="1:3" ht="10.5" customHeight="1">
      <c r="A72" s="68" t="s">
        <v>87</v>
      </c>
      <c r="C72" s="15">
        <f>'Rozpočet 2024 podrobně'!D345</f>
        <v>3500000</v>
      </c>
    </row>
    <row r="73" spans="2:3" ht="11.25">
      <c r="B73" s="68"/>
      <c r="C73" s="15"/>
    </row>
    <row r="74" spans="1:3" ht="11.25">
      <c r="A74" s="66"/>
      <c r="B74" s="66"/>
      <c r="C74" s="64"/>
    </row>
    <row r="75" spans="1:3" ht="12">
      <c r="A75" s="65" t="s">
        <v>15</v>
      </c>
      <c r="B75" s="66"/>
      <c r="C75" s="63">
        <f>SUM(C26:C63)+C64</f>
        <v>173293366.7</v>
      </c>
    </row>
    <row r="76" spans="1:3" ht="9.75">
      <c r="A76" s="62"/>
      <c r="B76" s="66"/>
      <c r="C76" s="64"/>
    </row>
    <row r="77" spans="1:3" ht="9.75">
      <c r="A77" s="3" t="s">
        <v>2</v>
      </c>
      <c r="B77" s="4"/>
      <c r="C77" s="15">
        <f>C21-C75</f>
        <v>0</v>
      </c>
    </row>
    <row r="78" spans="1:3" ht="9.75">
      <c r="A78" s="3"/>
      <c r="B78" s="4"/>
      <c r="C78" s="15"/>
    </row>
    <row r="79" spans="1:3" ht="9.75">
      <c r="A79" s="3"/>
      <c r="B79" s="4"/>
      <c r="C79" s="15"/>
    </row>
    <row r="80" spans="1:2" ht="12.75">
      <c r="A80" s="133"/>
      <c r="B80" s="4"/>
    </row>
    <row r="81" spans="1:2" ht="12" customHeight="1">
      <c r="A81" s="131" t="s">
        <v>378</v>
      </c>
      <c r="B81" s="3"/>
    </row>
    <row r="82" spans="1:2" ht="12" customHeight="1">
      <c r="A82" s="112" t="s">
        <v>389</v>
      </c>
      <c r="B82" s="3"/>
    </row>
    <row r="83" spans="1:2" ht="12" customHeight="1">
      <c r="A83" s="112" t="s">
        <v>388</v>
      </c>
      <c r="B83" s="3"/>
    </row>
    <row r="84" spans="1:2" ht="12" customHeight="1">
      <c r="A84" s="112" t="s">
        <v>379</v>
      </c>
      <c r="B84" s="3"/>
    </row>
    <row r="85" spans="1:2" ht="12" customHeight="1">
      <c r="A85" s="112" t="s">
        <v>543</v>
      </c>
      <c r="B85" s="3"/>
    </row>
    <row r="86" spans="1:2" ht="12" customHeight="1">
      <c r="A86" s="112" t="s">
        <v>380</v>
      </c>
      <c r="B86" s="3"/>
    </row>
    <row r="87" spans="1:2" ht="12" customHeight="1">
      <c r="A87" s="112" t="s">
        <v>381</v>
      </c>
      <c r="B87" s="3"/>
    </row>
    <row r="88" spans="1:2" ht="12" customHeight="1">
      <c r="A88" s="3"/>
      <c r="B88" s="3"/>
    </row>
    <row r="89" spans="1:8" s="30" customFormat="1" ht="12" customHeight="1">
      <c r="A89" s="81" t="s">
        <v>181</v>
      </c>
      <c r="B89" s="3"/>
      <c r="C89" s="1"/>
      <c r="D89" s="6"/>
      <c r="E89" s="6"/>
      <c r="F89" s="6"/>
      <c r="G89" s="6"/>
      <c r="H89" s="6"/>
    </row>
    <row r="90" spans="1:8" s="30" customFormat="1" ht="12" customHeight="1">
      <c r="A90" s="83" t="s">
        <v>382</v>
      </c>
      <c r="B90" s="3"/>
      <c r="C90" s="1"/>
      <c r="D90" s="6"/>
      <c r="E90" s="6"/>
      <c r="F90" s="6"/>
      <c r="G90" s="6"/>
      <c r="H90" s="6"/>
    </row>
    <row r="91" spans="1:8" s="30" customFormat="1" ht="12" customHeight="1">
      <c r="A91" s="83" t="s">
        <v>383</v>
      </c>
      <c r="B91" s="3"/>
      <c r="C91" s="1"/>
      <c r="D91" s="6"/>
      <c r="E91" s="6"/>
      <c r="F91" s="6"/>
      <c r="G91" s="6"/>
      <c r="H91" s="6"/>
    </row>
    <row r="92" spans="1:8" s="30" customFormat="1" ht="12" customHeight="1">
      <c r="A92" s="68" t="s">
        <v>384</v>
      </c>
      <c r="B92" s="3"/>
      <c r="C92" s="1"/>
      <c r="D92" s="6"/>
      <c r="E92" s="6"/>
      <c r="F92" s="6"/>
      <c r="G92" s="6"/>
      <c r="H92" s="6"/>
    </row>
    <row r="93" spans="1:8" s="30" customFormat="1" ht="12" customHeight="1">
      <c r="A93" s="68" t="s">
        <v>385</v>
      </c>
      <c r="B93" s="3"/>
      <c r="C93" s="1"/>
      <c r="D93" s="6"/>
      <c r="E93" s="6"/>
      <c r="F93" s="6"/>
      <c r="G93" s="6"/>
      <c r="H93" s="6"/>
    </row>
    <row r="94" spans="1:8" s="30" customFormat="1" ht="12" customHeight="1">
      <c r="A94" s="112" t="s">
        <v>386</v>
      </c>
      <c r="B94" s="3"/>
      <c r="C94" s="1"/>
      <c r="D94" s="6"/>
      <c r="E94" s="6"/>
      <c r="F94" s="6"/>
      <c r="G94" s="6"/>
      <c r="H94" s="6"/>
    </row>
    <row r="95" spans="1:8" s="30" customFormat="1" ht="12" customHeight="1">
      <c r="A95" s="112" t="s">
        <v>387</v>
      </c>
      <c r="B95" s="3"/>
      <c r="C95" s="1"/>
      <c r="D95" s="6"/>
      <c r="E95" s="6"/>
      <c r="F95" s="6"/>
      <c r="G95" s="6"/>
      <c r="H95" s="6"/>
    </row>
    <row r="96" spans="1:8" s="30" customFormat="1" ht="12" customHeight="1">
      <c r="A96" s="131"/>
      <c r="B96" s="3"/>
      <c r="C96" s="1"/>
      <c r="D96" s="6"/>
      <c r="E96" s="6"/>
      <c r="F96" s="6"/>
      <c r="G96" s="6"/>
      <c r="H96" s="6"/>
    </row>
    <row r="97" spans="1:8" s="30" customFormat="1" ht="12" customHeight="1">
      <c r="A97" s="132" t="s">
        <v>397</v>
      </c>
      <c r="B97" s="3"/>
      <c r="C97" s="1"/>
      <c r="D97" s="6"/>
      <c r="E97" s="6"/>
      <c r="F97" s="6"/>
      <c r="G97" s="6"/>
      <c r="H97" s="6"/>
    </row>
    <row r="98" spans="1:8" s="30" customFormat="1" ht="12" customHeight="1">
      <c r="A98" s="132" t="s">
        <v>390</v>
      </c>
      <c r="B98" s="3"/>
      <c r="C98" s="1"/>
      <c r="D98" s="6"/>
      <c r="E98" s="6"/>
      <c r="F98" s="6"/>
      <c r="G98" s="6"/>
      <c r="H98" s="6"/>
    </row>
    <row r="99" spans="1:8" s="30" customFormat="1" ht="12" customHeight="1">
      <c r="A99" s="132" t="s">
        <v>391</v>
      </c>
      <c r="B99" s="3"/>
      <c r="C99" s="1"/>
      <c r="D99" s="6"/>
      <c r="E99" s="6"/>
      <c r="F99" s="6"/>
      <c r="G99" s="6"/>
      <c r="H99" s="6"/>
    </row>
    <row r="100" spans="1:8" s="30" customFormat="1" ht="12" customHeight="1">
      <c r="A100" s="132" t="s">
        <v>392</v>
      </c>
      <c r="B100" s="3"/>
      <c r="C100" s="1"/>
      <c r="D100" s="6"/>
      <c r="E100" s="6"/>
      <c r="F100" s="6"/>
      <c r="G100" s="6"/>
      <c r="H100" s="6"/>
    </row>
    <row r="101" spans="1:8" s="30" customFormat="1" ht="12" customHeight="1">
      <c r="A101" s="132" t="s">
        <v>393</v>
      </c>
      <c r="B101" s="3"/>
      <c r="C101" s="1"/>
      <c r="D101" s="6"/>
      <c r="E101" s="6"/>
      <c r="F101" s="6"/>
      <c r="G101" s="6"/>
      <c r="H101" s="6"/>
    </row>
    <row r="102" spans="1:8" s="30" customFormat="1" ht="12" customHeight="1">
      <c r="A102" s="132" t="s">
        <v>394</v>
      </c>
      <c r="B102" s="3"/>
      <c r="C102" s="1"/>
      <c r="D102" s="6"/>
      <c r="E102" s="6"/>
      <c r="F102" s="6"/>
      <c r="G102" s="6"/>
      <c r="H102" s="6"/>
    </row>
    <row r="103" spans="1:8" s="30" customFormat="1" ht="12" customHeight="1">
      <c r="A103" s="132" t="s">
        <v>395</v>
      </c>
      <c r="B103" s="3"/>
      <c r="C103" s="1"/>
      <c r="D103" s="6"/>
      <c r="E103" s="6"/>
      <c r="F103" s="6"/>
      <c r="G103" s="6"/>
      <c r="H103" s="6"/>
    </row>
    <row r="104" spans="1:8" s="30" customFormat="1" ht="12" customHeight="1">
      <c r="A104" s="132" t="s">
        <v>396</v>
      </c>
      <c r="B104" s="3"/>
      <c r="C104" s="1"/>
      <c r="D104" s="6"/>
      <c r="E104" s="6"/>
      <c r="F104" s="6"/>
      <c r="G104" s="6"/>
      <c r="H104" s="6"/>
    </row>
    <row r="105" spans="1:8" s="30" customFormat="1" ht="12" thickBot="1">
      <c r="A105" s="120"/>
      <c r="B105" s="6"/>
      <c r="C105" s="1"/>
      <c r="D105" s="6"/>
      <c r="E105" s="6"/>
      <c r="F105" s="6"/>
      <c r="G105" s="6"/>
      <c r="H105" s="6"/>
    </row>
    <row r="106" spans="1:8" s="30" customFormat="1" ht="9.75">
      <c r="A106" s="134" t="s">
        <v>400</v>
      </c>
      <c r="B106" s="135"/>
      <c r="C106" s="136"/>
      <c r="D106" s="6"/>
      <c r="E106" s="6"/>
      <c r="F106" s="6"/>
      <c r="G106" s="6"/>
      <c r="H106" s="6"/>
    </row>
    <row r="107" spans="1:8" s="30" customFormat="1" ht="9.75">
      <c r="A107" s="140" t="s">
        <v>399</v>
      </c>
      <c r="B107" s="4"/>
      <c r="C107" s="137"/>
      <c r="D107" s="6"/>
      <c r="E107" s="6"/>
      <c r="F107" s="6"/>
      <c r="G107" s="6"/>
      <c r="H107" s="6"/>
    </row>
    <row r="108" spans="1:8" s="30" customFormat="1" ht="10.5" thickBot="1">
      <c r="A108" s="141" t="s">
        <v>401</v>
      </c>
      <c r="B108" s="138"/>
      <c r="C108" s="139"/>
      <c r="D108" s="6"/>
      <c r="E108" s="6"/>
      <c r="F108" s="6"/>
      <c r="G108" s="6"/>
      <c r="H108" s="6"/>
    </row>
    <row r="109" spans="1:8" s="30" customFormat="1" ht="12">
      <c r="A109" s="120"/>
      <c r="B109" s="6"/>
      <c r="C109" s="1"/>
      <c r="D109" s="6"/>
      <c r="E109" s="6"/>
      <c r="F109" s="6"/>
      <c r="G109" s="6"/>
      <c r="H109" s="6"/>
    </row>
    <row r="111" spans="1:8" s="30" customFormat="1" ht="12.75">
      <c r="A111" s="58" t="s">
        <v>306</v>
      </c>
      <c r="B111" s="6"/>
      <c r="C111" s="1"/>
      <c r="D111" s="6"/>
      <c r="E111" s="6"/>
      <c r="F111" s="6"/>
      <c r="G111" s="6"/>
      <c r="H111" s="6"/>
    </row>
    <row r="112" ht="12.75">
      <c r="A112" s="58" t="s">
        <v>544</v>
      </c>
    </row>
    <row r="113" ht="12.75">
      <c r="A113" s="58" t="s">
        <v>307</v>
      </c>
    </row>
    <row r="114" ht="12.75">
      <c r="A114" s="58" t="s">
        <v>308</v>
      </c>
    </row>
    <row r="115" ht="11.25">
      <c r="A115" s="125"/>
    </row>
    <row r="116" ht="12.75">
      <c r="A116" s="126" t="s">
        <v>309</v>
      </c>
    </row>
    <row r="117" ht="12.75">
      <c r="A117" s="126" t="s">
        <v>310</v>
      </c>
    </row>
    <row r="118" ht="12.75">
      <c r="A118" s="126" t="s">
        <v>545</v>
      </c>
    </row>
    <row r="121" ht="9.75">
      <c r="A121" s="6" t="s">
        <v>174</v>
      </c>
    </row>
  </sheetData>
  <sheetProtection/>
  <hyperlinks>
    <hyperlink ref="A107" r:id="rId1" display="https://www.vbites.cz/mestsky-urad-a-samosprava/mestsky-urad/odbor-financni"/>
    <hyperlink ref="A108" r:id="rId2" display="https://monitor.statnipokladna.cz/ucetni-jednotka/00295647/prehled?rad=t&amp;obdobi=2208"/>
  </hyperlinks>
  <printOptions gridLines="1"/>
  <pageMargins left="0.3937007874015748" right="0.11811023622047245" top="0.3937007874015748" bottom="0.3937007874015748" header="0.5118110236220472" footer="0.1968503937007874"/>
  <pageSetup horizontalDpi="600" verticalDpi="600" orientation="portrait" paperSize="9" r:id="rId6"/>
  <headerFooter alignWithMargins="0">
    <oddFooter>&amp;CStránka &amp;P</oddFooter>
  </headerFooter>
  <drawing r:id="rId5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C26" sqref="C26"/>
    </sheetView>
  </sheetViews>
  <sheetFormatPr defaultColWidth="9.140625" defaultRowHeight="12.75"/>
  <cols>
    <col min="1" max="1" width="25.421875" style="0" customWidth="1"/>
    <col min="2" max="2" width="15.8515625" style="0" customWidth="1"/>
    <col min="3" max="3" width="19.140625" style="0" customWidth="1"/>
  </cols>
  <sheetData>
    <row r="1" spans="1:3" ht="12.75">
      <c r="A1" s="81" t="s">
        <v>27</v>
      </c>
      <c r="B1" s="6"/>
      <c r="C1" s="86">
        <f>'Rozpočet 2024 podrobně'!D115/1000</f>
        <v>167</v>
      </c>
    </row>
    <row r="2" spans="1:3" ht="12.75">
      <c r="A2" s="81" t="s">
        <v>30</v>
      </c>
      <c r="B2" s="6"/>
      <c r="C2" s="86">
        <f>'Rozpočet 2024 podrobně'!D119/1000</f>
        <v>5300</v>
      </c>
    </row>
    <row r="3" spans="1:3" ht="12.75">
      <c r="A3" s="81" t="s">
        <v>31</v>
      </c>
      <c r="B3" s="6"/>
      <c r="C3" s="86">
        <f>'Rozpočet 2024 podrobně'!D123/1000</f>
        <v>667.5</v>
      </c>
    </row>
    <row r="4" spans="1:3" ht="12.75">
      <c r="A4" s="81" t="s">
        <v>33</v>
      </c>
      <c r="B4" s="6"/>
      <c r="C4" s="86">
        <f>'Rozpočet 2024 podrobně'!D129/1000</f>
        <v>15241.14164</v>
      </c>
    </row>
    <row r="5" spans="1:3" ht="12.75">
      <c r="A5" s="81" t="s">
        <v>34</v>
      </c>
      <c r="B5" s="6"/>
      <c r="C5" s="86">
        <f>'Rozpočet 2024 podrobně'!D162/1000</f>
        <v>10686.5</v>
      </c>
    </row>
    <row r="6" spans="1:3" ht="12.75">
      <c r="A6" s="81" t="s">
        <v>35</v>
      </c>
      <c r="B6" s="6"/>
      <c r="C6" s="87">
        <f>'Rozpočet 2024 podrobně'!D183/1000</f>
        <v>8326</v>
      </c>
    </row>
    <row r="7" spans="1:3" ht="12.75">
      <c r="A7" s="81" t="s">
        <v>36</v>
      </c>
      <c r="B7" s="6"/>
      <c r="C7" s="86">
        <f>'Rozpočet 2024 podrobně'!D192/1000</f>
        <v>2214.86</v>
      </c>
    </row>
    <row r="8" spans="1:3" ht="12.75">
      <c r="A8" s="81" t="s">
        <v>37</v>
      </c>
      <c r="B8" s="6"/>
      <c r="C8" s="86">
        <f>'Rozpočet 2024 podrobně'!D198/1000</f>
        <v>28377.776</v>
      </c>
    </row>
    <row r="9" spans="1:3" ht="12.75">
      <c r="A9" s="81" t="s">
        <v>14</v>
      </c>
      <c r="B9" s="6"/>
      <c r="C9" s="86">
        <f>'Rozpočet 2024 podrobně'!D222/1000</f>
        <v>17470</v>
      </c>
    </row>
    <row r="10" spans="1:3" ht="12.75">
      <c r="A10" s="81" t="s">
        <v>374</v>
      </c>
      <c r="B10" s="6"/>
      <c r="C10" s="87">
        <f>'Rozpočet 2024 podrobně'!D232/1000</f>
        <v>2276.1</v>
      </c>
    </row>
    <row r="11" spans="1:3" ht="12.75">
      <c r="A11" s="81" t="s">
        <v>375</v>
      </c>
      <c r="B11" s="6"/>
      <c r="C11" s="87">
        <f>'Rozpočet 2024 podrobně'!D248/1000</f>
        <v>300</v>
      </c>
    </row>
    <row r="12" spans="1:3" ht="12.75">
      <c r="A12" s="81" t="s">
        <v>103</v>
      </c>
      <c r="B12" s="6"/>
      <c r="C12" s="87">
        <f>'Rozpočet 2024 podrobně'!D250/1000</f>
        <v>3568</v>
      </c>
    </row>
    <row r="13" spans="1:3" ht="12.75">
      <c r="A13" s="81" t="s">
        <v>41</v>
      </c>
      <c r="B13" s="6"/>
      <c r="C13" s="87">
        <f>'Rozpočet 2024 podrobně'!D256/1000</f>
        <v>1000</v>
      </c>
    </row>
    <row r="14" spans="1:3" ht="12.75">
      <c r="A14" s="81" t="s">
        <v>376</v>
      </c>
      <c r="B14" s="6"/>
      <c r="C14" s="86">
        <f>'Rozpočet 2024 podrobně'!D259/1000</f>
        <v>30953</v>
      </c>
    </row>
    <row r="15" spans="1:3" ht="12.75">
      <c r="A15" s="81" t="s">
        <v>45</v>
      </c>
      <c r="B15" s="6"/>
      <c r="C15" s="86">
        <f>'Rozpočet 2024 podrobně'!D271/1000</f>
        <v>9715</v>
      </c>
    </row>
    <row r="16" spans="1:3" ht="12.75">
      <c r="A16" s="81" t="s">
        <v>46</v>
      </c>
      <c r="B16" s="6"/>
      <c r="C16" s="87">
        <f>'Rozpočet 2024 podrobně'!D279/1000</f>
        <v>400</v>
      </c>
    </row>
    <row r="17" spans="1:3" ht="12.75">
      <c r="A17" s="68" t="s">
        <v>434</v>
      </c>
      <c r="B17" s="6"/>
      <c r="C17" s="87">
        <f>'Rozpočet 2024 podrobně'!D283/1000</f>
        <v>191.25206</v>
      </c>
    </row>
    <row r="18" spans="1:3" ht="12.75">
      <c r="A18" s="81" t="s">
        <v>79</v>
      </c>
      <c r="B18" s="6"/>
      <c r="C18" s="86">
        <f>'Rozpočet 2024 podrobně'!D285/1000</f>
        <v>2530</v>
      </c>
    </row>
    <row r="19" spans="1:3" ht="12.75">
      <c r="A19" s="124" t="s">
        <v>149</v>
      </c>
      <c r="B19" s="157"/>
      <c r="C19" s="86">
        <f>'Rozpočet 2024 podrobně'!D290/1000</f>
        <v>33909.237</v>
      </c>
    </row>
    <row r="22" spans="1:3" ht="12.75">
      <c r="A22" s="3" t="s">
        <v>3</v>
      </c>
      <c r="B22" s="11"/>
      <c r="C22" s="87">
        <f>'Rozpočet 2024 podrobně'!D10/1000</f>
        <v>135885</v>
      </c>
    </row>
    <row r="23" spans="1:3" ht="12.75">
      <c r="A23" s="3" t="s">
        <v>7</v>
      </c>
      <c r="B23" s="11"/>
      <c r="C23" s="87">
        <f>'Rozpočet 2024 podrobně'!D29/1000</f>
        <v>20426.93124</v>
      </c>
    </row>
    <row r="24" spans="1:3" ht="12.75">
      <c r="A24" s="3" t="s">
        <v>8</v>
      </c>
      <c r="B24" s="4"/>
      <c r="C24" s="87">
        <f>'Rozpočet 2024 podrobně'!D78/1000</f>
        <v>20100</v>
      </c>
    </row>
    <row r="25" spans="1:3" ht="12.75">
      <c r="A25" s="3" t="s">
        <v>12</v>
      </c>
      <c r="B25" s="11"/>
      <c r="C25" s="87">
        <f>'Rozpočet 2024 podrobně'!D86/1000</f>
        <v>7539.94346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Velká Bíteš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mrhova</dc:creator>
  <cp:keywords/>
  <dc:description/>
  <cp:lastModifiedBy>Pokorná Věra</cp:lastModifiedBy>
  <cp:lastPrinted>2023-12-12T06:59:16Z</cp:lastPrinted>
  <dcterms:created xsi:type="dcterms:W3CDTF">2006-01-23T06:56:25Z</dcterms:created>
  <dcterms:modified xsi:type="dcterms:W3CDTF">2023-12-12T06:59:39Z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