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901" firstSheet="5" activeTab="15"/>
  </bookViews>
  <sheets>
    <sheet name="Rozpočet" sheetId="1" r:id="rId1"/>
    <sheet name="RO č.1 ZM" sheetId="2" r:id="rId2"/>
    <sheet name="RO č.2 RM" sheetId="3" r:id="rId3"/>
    <sheet name="RO č.3 ZM" sheetId="4" r:id="rId4"/>
    <sheet name="RO č.4 RM" sheetId="5" r:id="rId5"/>
    <sheet name="RO č.5 RM" sheetId="6" r:id="rId6"/>
    <sheet name="RO č.6 ZM" sheetId="7" r:id="rId7"/>
    <sheet name="RO č.7 RM" sheetId="8" r:id="rId8"/>
    <sheet name="RO č.8 RM" sheetId="9" r:id="rId9"/>
    <sheet name="RO č.9 RM" sheetId="10" r:id="rId10"/>
    <sheet name="RO č.10 RM" sheetId="11" r:id="rId11"/>
    <sheet name="RO č.11 ZM" sheetId="12" r:id="rId12"/>
    <sheet name="RO č.12 RM" sheetId="13" r:id="rId13"/>
    <sheet name="RO č.13 ZM" sheetId="14" r:id="rId14"/>
    <sheet name="RO č.14 ZM" sheetId="15" r:id="rId15"/>
    <sheet name="RO č.15 RM" sheetId="16" r:id="rId16"/>
    <sheet name="List2" sheetId="17" r:id="rId17"/>
  </sheets>
  <externalReferences>
    <externalReference r:id="rId20"/>
  </externalReferences>
  <definedNames>
    <definedName name="_xlnm.Print_Titles" localSheetId="1">'RO č.1 ZM'!$1:$5</definedName>
    <definedName name="_xlnm.Print_Titles" localSheetId="10">'RO č.10 RM'!$1:$5</definedName>
    <definedName name="_xlnm.Print_Titles" localSheetId="11">'RO č.11 ZM'!$1:$5</definedName>
    <definedName name="_xlnm.Print_Titles" localSheetId="12">'RO č.12 RM'!$1:$5</definedName>
    <definedName name="_xlnm.Print_Titles" localSheetId="13">'RO č.13 ZM'!$1:$5</definedName>
    <definedName name="_xlnm.Print_Titles" localSheetId="14">'RO č.14 ZM'!$1:$5</definedName>
    <definedName name="_xlnm.Print_Titles" localSheetId="15">'RO č.15 RM'!$1:$5</definedName>
    <definedName name="_xlnm.Print_Titles" localSheetId="2">'RO č.2 RM'!$1:$5</definedName>
    <definedName name="_xlnm.Print_Titles" localSheetId="3">'RO č.3 ZM'!$1:$5</definedName>
    <definedName name="_xlnm.Print_Titles" localSheetId="4">'RO č.4 RM'!$1:$5</definedName>
    <definedName name="_xlnm.Print_Titles" localSheetId="5">'RO č.5 RM'!$1:$5</definedName>
    <definedName name="_xlnm.Print_Titles" localSheetId="6">'RO č.6 ZM'!$1:$5</definedName>
    <definedName name="_xlnm.Print_Titles" localSheetId="7">'RO č.7 RM'!$1:$5</definedName>
    <definedName name="_xlnm.Print_Titles" localSheetId="8">'RO č.8 RM'!$1:$5</definedName>
    <definedName name="_xlnm.Print_Titles" localSheetId="9">'RO č.9 RM'!$1:$5</definedName>
    <definedName name="_xlnm.Print_Titles" localSheetId="0">'Rozpočet'!$1:$5</definedName>
  </definedNames>
  <calcPr fullCalcOnLoad="1"/>
</workbook>
</file>

<file path=xl/sharedStrings.xml><?xml version="1.0" encoding="utf-8"?>
<sst xmlns="http://schemas.openxmlformats.org/spreadsheetml/2006/main" count="1578" uniqueCount="747">
  <si>
    <t>odpa</t>
  </si>
  <si>
    <t>rozdíl mezi příjmy, fin. a výdaji</t>
  </si>
  <si>
    <t>Třída 1 - daňové příjmy</t>
  </si>
  <si>
    <t>poplatek za komunální odpad</t>
  </si>
  <si>
    <t>poplatek ze psů</t>
  </si>
  <si>
    <t>poplatek z ubytovací kapacity</t>
  </si>
  <si>
    <t>správní poplatky</t>
  </si>
  <si>
    <t>Třída 2 - nedaňové příjmy</t>
  </si>
  <si>
    <t>Třída 3 - kapitálové příjmy</t>
  </si>
  <si>
    <t>Příjmy celkem</t>
  </si>
  <si>
    <t>Třída 8 - financování</t>
  </si>
  <si>
    <t>Příjmy a financování celkem</t>
  </si>
  <si>
    <t>Třída 4 - přijaté transfery</t>
  </si>
  <si>
    <t>SOŠ J. Tiraye - odvod z odpisů</t>
  </si>
  <si>
    <t xml:space="preserve"> - celkové částky ve výdajové části rozpočtu u jednotlivých oddílů a paragrafů  (dle vyhlášky 323/2002 Sb.</t>
  </si>
  <si>
    <t xml:space="preserve">   sběr a svoz komunálního odpadu, činnost místní správy….)</t>
  </si>
  <si>
    <t xml:space="preserve">   o rozpočtové skladbě ve znění pozdějších předpisů, např. silnice, provoz veř.silniční dopravy, </t>
  </si>
  <si>
    <t>37 - ochrana životního prostředí</t>
  </si>
  <si>
    <t>Výdaje celkem</t>
  </si>
  <si>
    <t>V návaznosti na § 12 zákona č. 250/2000 Sb. ve znění pozdějších přepisů se stanovují následující</t>
  </si>
  <si>
    <t>závazné ukazatele:</t>
  </si>
  <si>
    <t xml:space="preserve">Výdaje v Kč                                    </t>
  </si>
  <si>
    <t xml:space="preserve">Příjmy, financování v  Kč </t>
  </si>
  <si>
    <t>daň z nemovitosti</t>
  </si>
  <si>
    <t xml:space="preserve">  - Technické služby          </t>
  </si>
  <si>
    <t xml:space="preserve">  - Lesní družstvo </t>
  </si>
  <si>
    <t>ZŠ Velká Bíteš - odvod z odpisů</t>
  </si>
  <si>
    <t>činnosti knihovnické - poplatky</t>
  </si>
  <si>
    <t>činnost muzeí - poplatky</t>
  </si>
  <si>
    <t>10 - Zemědělství a lesní hospodářství</t>
  </si>
  <si>
    <t>Pěstební činnost - pojištění</t>
  </si>
  <si>
    <t>22 - Doprava</t>
  </si>
  <si>
    <t>23 - Vodní hospodářství</t>
  </si>
  <si>
    <t>Pitná voda</t>
  </si>
  <si>
    <t>31 a 32 - Vzdělávání</t>
  </si>
  <si>
    <t>33 - Kultura, církve a sděl. prostředky</t>
  </si>
  <si>
    <t>34 - Tělovýchova a zájmová činnost</t>
  </si>
  <si>
    <t>35 - Zdravotnictví</t>
  </si>
  <si>
    <t>36 - Bydlení, komunál.služby, územ.rozvoj</t>
  </si>
  <si>
    <t xml:space="preserve">Územní plánování </t>
  </si>
  <si>
    <t>43 - Sociální služby a pomoc a spol. čin. v soc.</t>
  </si>
  <si>
    <t>zabezpečení a politice zaměstnanosti</t>
  </si>
  <si>
    <t>55 - Požární ochrana a integr. záchr. systém</t>
  </si>
  <si>
    <t>61 - Státní moc, st. správa, úz. samospráva a pol. strany</t>
  </si>
  <si>
    <t>Zastupitelstva obcí</t>
  </si>
  <si>
    <t>Činnost místní správy</t>
  </si>
  <si>
    <t>63 - Finanční operace</t>
  </si>
  <si>
    <t>64 - Ostatní činnosti</t>
  </si>
  <si>
    <t>Základní škola Velká Bíteš, přísp. org. (ZŠ)</t>
  </si>
  <si>
    <t>Činnost knihovnická - Městská knihovna V.Bíteš</t>
  </si>
  <si>
    <t>Činnost muzeí a galerií - Městské muzeum V.Bíteš</t>
  </si>
  <si>
    <t xml:space="preserve">IC a KK - Kulturní dům - příspěvek na provoz </t>
  </si>
  <si>
    <t xml:space="preserve">IC a KK - Kulturní dům - příspěvek na odpisy </t>
  </si>
  <si>
    <t>MŠ I – Mas. nám. + Lánice – příspěvek na provoz</t>
  </si>
  <si>
    <t>MŠ I - příspěvek na odpisy</t>
  </si>
  <si>
    <t>MŠ II - příspěvek na provoz</t>
  </si>
  <si>
    <t>MŠ II - příspěvek na odpisy</t>
  </si>
  <si>
    <t>ZŠ spec. - příspěvek na provoz</t>
  </si>
  <si>
    <t>ZŠ spec. - příspěvek na odpisy</t>
  </si>
  <si>
    <t>SOŠ – příspěvek na provoz</t>
  </si>
  <si>
    <t>SOŠ – příspěvek na odpisy</t>
  </si>
  <si>
    <t>ZUŠ – příspěvek na odpisy</t>
  </si>
  <si>
    <t>IC a KK – příspěvek na provoz</t>
  </si>
  <si>
    <t>IC a KK – příspěvek na kinematograf</t>
  </si>
  <si>
    <t xml:space="preserve">IC a KK – příspěvek na provoz hodů </t>
  </si>
  <si>
    <t xml:space="preserve">    - služby, energie (k vyúčtování)</t>
  </si>
  <si>
    <t xml:space="preserve">    - ostatní výdaje, opravy</t>
  </si>
  <si>
    <t>Veřejné osvětlení - provozní výdaje (fa z TS)</t>
  </si>
  <si>
    <t>Komunální služby a územní rozvoj</t>
  </si>
  <si>
    <t xml:space="preserve">   - zaměřování, posudky, geometrické plány apod.</t>
  </si>
  <si>
    <t xml:space="preserve">   - provoz veřejných WC (fa z TS)</t>
  </si>
  <si>
    <t xml:space="preserve">   - odstraňování staveb a exekuce</t>
  </si>
  <si>
    <t>Sběr a svoz nebezpečných odpadů (fa z TS)</t>
  </si>
  <si>
    <t>Sběr a svoz komunálních odpadů (fa z TS)</t>
  </si>
  <si>
    <t>Dům s pečovatelskou službou – příspěvek na provoz</t>
  </si>
  <si>
    <t>Domov důchodců – příspěvek na provoz</t>
  </si>
  <si>
    <t>Výdaje hrazené ze sociálního fondu</t>
  </si>
  <si>
    <t>Ost. činnosti, ostatní a členské příspěvky a dary</t>
  </si>
  <si>
    <t xml:space="preserve"> - u školských přísp. organizací stanovené mzdové náklady v rámci poskytnutého příspěvku na provoz</t>
  </si>
  <si>
    <t>Komunikace - provozní výdaje včetně oprav</t>
  </si>
  <si>
    <t>ORG</t>
  </si>
  <si>
    <t>Úroky z úvěrů provozního charakteru</t>
  </si>
  <si>
    <t>polož.</t>
  </si>
  <si>
    <t>text</t>
  </si>
  <si>
    <t xml:space="preserve">     -  od Komerční banky (výkup pozemků na Babinci)</t>
  </si>
  <si>
    <t xml:space="preserve">     -  od České spoř. (MŠ Lánice)</t>
  </si>
  <si>
    <t>Opakující se akce</t>
  </si>
  <si>
    <t>Příspěvky DSO SVK Žďársko na investice</t>
  </si>
  <si>
    <t>ROZPIS AKCÍ:</t>
  </si>
  <si>
    <t>Památky – celkové výdaje na opravy</t>
  </si>
  <si>
    <t>Komunikace</t>
  </si>
  <si>
    <t>III/3791 V. Bíteš – Vlkovská 2. etapa</t>
  </si>
  <si>
    <t>Odstranění vad na přechodech ve V.Bíteši</t>
  </si>
  <si>
    <t>Otočka - BUS - Jestřabí</t>
  </si>
  <si>
    <t>Informační a komunikační technologie</t>
  </si>
  <si>
    <t>EZS objektů města - dobudování</t>
  </si>
  <si>
    <t>Ostatní akce</t>
  </si>
  <si>
    <t>z toho dotace a příspěvky pro:</t>
  </si>
  <si>
    <t xml:space="preserve"> - u příspěvku na investice SVK Žďársko se stanovuje celkový objem prostředků, rozdělení na konkrétní</t>
  </si>
  <si>
    <t xml:space="preserve">   investiční akce včetně schválení smlouvy o poskytnutí prostř. bude provádět Rada města Velká Bíteš</t>
  </si>
  <si>
    <t xml:space="preserve"> - mzdové a ost. osobní výdaje knihovny, muzea a činnosti místní správy</t>
  </si>
  <si>
    <t xml:space="preserve">   (bez sociálního a zdravotního pojištění)</t>
  </si>
  <si>
    <t xml:space="preserve"> - příspěvky příspěvkovým organizacím na provoz, investice, stanovený objem prostředků na mzdové</t>
  </si>
  <si>
    <t xml:space="preserve">   a ostatní osobní výdaje (účet 521 bez sociálního a zdravotního pojištění)  </t>
  </si>
  <si>
    <t xml:space="preserve"> - u Informačního centra a Klubu kultury stanovené mzdové náklady v rámci poskytnutého příspěvku</t>
  </si>
  <si>
    <t xml:space="preserve">   na provoz bez dohod za hudební a jiné kulturní produkce</t>
  </si>
  <si>
    <t xml:space="preserve"> - opravy, investice a ostatní akce samostatně vyčleněné v rozpočtu</t>
  </si>
  <si>
    <t>Březka</t>
  </si>
  <si>
    <t>Holubí Zhoř</t>
  </si>
  <si>
    <t>Jindřichov</t>
  </si>
  <si>
    <t>Ludvíkov</t>
  </si>
  <si>
    <t>Bezděkov</t>
  </si>
  <si>
    <t>Jáchymov</t>
  </si>
  <si>
    <t>Pánov</t>
  </si>
  <si>
    <t>Jestřabí</t>
  </si>
  <si>
    <t>Místní části - výdaje vyčleněné k rozdělení pro osadní výbory</t>
  </si>
  <si>
    <t>53 - Bezpečnost a veřejný pořádek</t>
  </si>
  <si>
    <t>Městská policie - provozní výdaje</t>
  </si>
  <si>
    <t>odvod z loterií</t>
  </si>
  <si>
    <t>odvod z hracích přístrojů</t>
  </si>
  <si>
    <t>ost.zálež.pozem. komunikací - příjem z parkovacích karet</t>
  </si>
  <si>
    <t>ZUŠ - odvody z odpisů</t>
  </si>
  <si>
    <t>ost. zál. kultury - odvody přísp. org. - odvod z odpisů KD</t>
  </si>
  <si>
    <t>dlouhodobé přijaté půjčené prostředky</t>
  </si>
  <si>
    <t xml:space="preserve"> - úvěr od KB na infrastrukturu na Babinci</t>
  </si>
  <si>
    <t xml:space="preserve">     -  od PBS a.s. (výstavba bytů)</t>
  </si>
  <si>
    <t xml:space="preserve">     -  od Komerční banky (výkup nemov.na kruh.křižovat.)</t>
  </si>
  <si>
    <t xml:space="preserve">     -  od České spoř. (Rekonstr.Masar.nám.-obě etapy)</t>
  </si>
  <si>
    <t xml:space="preserve">     -  od KB (sníž.energ.nároč.budov ZŠ VB+okruž.křiž.)</t>
  </si>
  <si>
    <t>Komunikace - opravy v místních částech</t>
  </si>
  <si>
    <t>Provoz veřejné  silniční dopravy – dopravní obslužnost</t>
  </si>
  <si>
    <t>Mateřská škola Velká Bíteš, Masarykovo nám. 86, přísp. org. (MŠ I)</t>
  </si>
  <si>
    <t>Mateřská škola Velká Bíteš, U Stadionu 538, přísp. org. (MŠ II)</t>
  </si>
  <si>
    <t>Základní škola Velká Bíteš, Tišnovská 116, přísp. org. (ZŠ spec.)</t>
  </si>
  <si>
    <t>Střední odborná škola Jana Tiraye Velká Bíteš, přísp. org. (SOŠ)</t>
  </si>
  <si>
    <t>Základní umělecká škola, Velká Bíteš, Hrnčířská 117, přísp. org. (ZUŠ)</t>
  </si>
  <si>
    <t>Informační centrum a Klub kultury Města Velké Bíteše, přísp. org. (IC a KK)</t>
  </si>
  <si>
    <t>Kronika – OOV a provozní výdaje</t>
  </si>
  <si>
    <t>Ost. zálež. kultury – kulturní akce a ostatní výdaje na kulturu</t>
  </si>
  <si>
    <t>Poliklinika Velká Bíteš, přísp. org.</t>
  </si>
  <si>
    <t>Všeobecná ambulantní péče – přísp. na provoz</t>
  </si>
  <si>
    <t>Všeobecná ambulantní péče – přísp. na odpisy</t>
  </si>
  <si>
    <t>Bytové hospodářství - výdaje v souvislosti s nájmy bytů</t>
  </si>
  <si>
    <t>Nebytové hosp.- výdaje v souvislosti s nájmy nebytových prostor</t>
  </si>
  <si>
    <t xml:space="preserve">   - výkupy nemovitostí </t>
  </si>
  <si>
    <t>Provoz sběrného dvora (fa z TS)</t>
  </si>
  <si>
    <t>Sběr a svoz komunálního odpadu - poplatky za vyúč. SIPO</t>
  </si>
  <si>
    <t>Sběr a svoz kom. odpadů – svoz a likvidace bioodpadů (fa z TS)</t>
  </si>
  <si>
    <t>Péče o vzhled obcí a veřejnou zeleň (fa z TS a ostatní výdaje)</t>
  </si>
  <si>
    <t>Činnost místní správy – poskytování věcných darů starostou</t>
  </si>
  <si>
    <t>GIS a DTMM</t>
  </si>
  <si>
    <t>Obecné výdaje z finančních operací</t>
  </si>
  <si>
    <t>Poplatky bankovních účtů</t>
  </si>
  <si>
    <t>Pojištění funkčně nespecifikované, pojištění majetku, odpovědnosti</t>
  </si>
  <si>
    <t>Ostatní finanční operace - daň z nemovitostí</t>
  </si>
  <si>
    <t>Ostatní finanční operace - daň z příjmů práv. osob za město</t>
  </si>
  <si>
    <t xml:space="preserve">Ostatní finanční operace - odvod DPH </t>
  </si>
  <si>
    <t>Opravy, investice samostatně vyčleněné</t>
  </si>
  <si>
    <t>Sečení trávy v průjezdních úsecích obcí (přísp. z Kraje Vysočina)</t>
  </si>
  <si>
    <t>v souvislosti s udržitelností dotačních projektů</t>
  </si>
  <si>
    <t>Oprava komunikace Nová čtvrť</t>
  </si>
  <si>
    <t>Křižovatka ul. Hybešova, Kpt.Jaroše a Jihlavské</t>
  </si>
  <si>
    <t>Inteligentní dynamický zpomalovací semafor na silnici II/602</t>
  </si>
  <si>
    <t>Metropolitní síť města (provoz MAN, pokládka při rekon.ulic,</t>
  </si>
  <si>
    <t>napojení a zakončení v objektech města)</t>
  </si>
  <si>
    <t>Místní rozhlas - postupný upgrade</t>
  </si>
  <si>
    <t>Opravy v bytových domech včetně výměny výtahů</t>
  </si>
  <si>
    <t>MŠ U Stadionu - vnitřní a venkovní opravy a úpravy</t>
  </si>
  <si>
    <t>311x</t>
  </si>
  <si>
    <t>ZŠ - stavební úpravy a opravy</t>
  </si>
  <si>
    <t>Masarykovo náměstí 86 - opravy a stavební úpravy</t>
  </si>
  <si>
    <t>Tech.a dopravní infrastruktura OS Babinec, OS pod ZŠ</t>
  </si>
  <si>
    <t>Tech.a dopravní infrastruktura OS Pod Spravedlností</t>
  </si>
  <si>
    <t>Tech.a dopravní infrastruktura Na Vyhlídce, Lípová - Strojní</t>
  </si>
  <si>
    <t>Nádvoří za čp 87 a 88 (za MěÚ a TS)</t>
  </si>
  <si>
    <t>Dešťová kanalizace Tyršova, Lánice</t>
  </si>
  <si>
    <t>Dešťová kanalizace Lípová</t>
  </si>
  <si>
    <t>ost.služby - příjmy z pronájmu reklamních zařízení</t>
  </si>
  <si>
    <t>úroky z úvěru – na MŠ Lánice, V. Bíteš</t>
  </si>
  <si>
    <t>úroky z úvěru – reko náměstí – přestupní terminál, JIH</t>
  </si>
  <si>
    <t>úroky z úvěru - odkup pozemků na Babinci + infrastruktura</t>
  </si>
  <si>
    <t>úroky z úvěru - sníž.energet.náročnosti budov ZŠ+okruž.křižovatka</t>
  </si>
  <si>
    <t>Rekonstrukce rybníků - Bezděkov, Březka</t>
  </si>
  <si>
    <t>Fotbalový stadion ve V.Bíteši - opravy a stavební úpravy</t>
  </si>
  <si>
    <t>Komunikace a parkoviště - křiž.Vlkovská, MŠ U Stadionu</t>
  </si>
  <si>
    <t>ZŠ Tišnovská (spec.) - odvod z odpisů</t>
  </si>
  <si>
    <t xml:space="preserve">          - z toho mzdové a ostat.osobní výdaje 0,-</t>
  </si>
  <si>
    <t>ZŠ – příspěvek na provoz</t>
  </si>
  <si>
    <t>ZŠ – příspěvek na odpisy</t>
  </si>
  <si>
    <t xml:space="preserve"> </t>
  </si>
  <si>
    <t xml:space="preserve"> -Polikliniku V. Bíteš pro klub seniorů 50 tis.</t>
  </si>
  <si>
    <t xml:space="preserve">                 - z toho mzdové a ostat.osobní výdaje 0,-</t>
  </si>
  <si>
    <t xml:space="preserve">       - z toho mzdové a ostat.osobní výdaje 369 tis.</t>
  </si>
  <si>
    <t xml:space="preserve">          - z toho mzdové a ostat.osobní výdaje 395 tis.</t>
  </si>
  <si>
    <t xml:space="preserve"> - RVRK ul. Lánice 50 tis.</t>
  </si>
  <si>
    <t xml:space="preserve"> - NVNK lokalita Babinec I. 5 600 tis.</t>
  </si>
  <si>
    <t xml:space="preserve"> - NK a K Lánice 50 tis.</t>
  </si>
  <si>
    <t xml:space="preserve"> - NV Košíkov 2 000 tis.</t>
  </si>
  <si>
    <t xml:space="preserve"> - NK Košíkov 200 tis.</t>
  </si>
  <si>
    <t xml:space="preserve"> - RVRK III/3791 Lánice (od st.s.I/37 po Kostelní) 600 tis.</t>
  </si>
  <si>
    <t xml:space="preserve"> - V Lánice 50 tis.</t>
  </si>
  <si>
    <t xml:space="preserve"> - NVNK ul. Rajhradská 2 000 tis.</t>
  </si>
  <si>
    <t xml:space="preserve"> - NVNK lokalita Babinec II 1 000 tis.</t>
  </si>
  <si>
    <t xml:space="preserve"> - NVNK Lípová, Strojní 1 750 tis.</t>
  </si>
  <si>
    <t xml:space="preserve"> - NVNK Na Vyhlídce 900 tis.</t>
  </si>
  <si>
    <t xml:space="preserve"> - RVRK Nová čtvrť 3 000 tis.</t>
  </si>
  <si>
    <t>Úpravy okolí objektu ZŠ Sadová</t>
  </si>
  <si>
    <t>Ul.Rajhradská-chodníky, VO, dešťová kanalizace</t>
  </si>
  <si>
    <t>Úpravy okolí objektu MŠ Lánice</t>
  </si>
  <si>
    <t xml:space="preserve">          - z toho mzdové a ostat.osobní výdaje 60 tis.</t>
  </si>
  <si>
    <t xml:space="preserve">          - z toho mzdové a ostat.osobní výdaje 292 tis.</t>
  </si>
  <si>
    <t xml:space="preserve">                 - z toho přísp.na mzdy 100 tis.</t>
  </si>
  <si>
    <t>ZUŠ – příspěvek na provoz</t>
  </si>
  <si>
    <t xml:space="preserve">   - členský přísp. Koruně Vysočiny</t>
  </si>
  <si>
    <t xml:space="preserve">   - ostatní členské příspěvky</t>
  </si>
  <si>
    <t xml:space="preserve">               - z toho mzdové a ostat.osobní výdaje 2 000 tis.</t>
  </si>
  <si>
    <t>Slaboproudé rozvody - optická síť</t>
  </si>
  <si>
    <r>
      <t>Grantový program</t>
    </r>
    <r>
      <rPr>
        <sz val="10"/>
        <rFont val="Arial"/>
        <family val="2"/>
      </rPr>
      <t xml:space="preserve"> Sport a tělovýchova</t>
    </r>
  </si>
  <si>
    <r>
      <t>Ostatní činnosti jinde nezař. -</t>
    </r>
    <r>
      <rPr>
        <b/>
        <sz val="10"/>
        <rFont val="Arial"/>
        <family val="2"/>
      </rPr>
      <t xml:space="preserve"> rezerva</t>
    </r>
  </si>
  <si>
    <t>(Nevyčerpané prostředky vyčleněné pro místní části v roce 2017 se budou převádět do dalšího roku.)</t>
  </si>
  <si>
    <t>vyrovnán třídou 8 - financování</t>
  </si>
  <si>
    <t>Rozpočet na rok 2017 se schvaluje jako schodkový s tím, že rozdíl mezi příjmy a výdaji je</t>
  </si>
  <si>
    <t>Částka v Kč</t>
  </si>
  <si>
    <r>
      <rPr>
        <b/>
        <sz val="10"/>
        <rFont val="Arial"/>
        <family val="2"/>
      </rPr>
      <t>Grantový program</t>
    </r>
    <r>
      <rPr>
        <sz val="10"/>
        <rFont val="Arial"/>
        <family val="2"/>
      </rPr>
      <t xml:space="preserve"> Obnova objektů v památkové zóně</t>
    </r>
  </si>
  <si>
    <t xml:space="preserve">               - mzdové a ostat.osobní výdaje 3 000 tis.</t>
  </si>
  <si>
    <t xml:space="preserve">               - mzdové a ostat.osobní výdaje 384 tis.</t>
  </si>
  <si>
    <t xml:space="preserve">               - mzdové a ostat.osobní výdaje 760 tis.</t>
  </si>
  <si>
    <t xml:space="preserve">               - mzdové a ostat.osobní výdaje 4 100 tis.</t>
  </si>
  <si>
    <t>daň z příjmů fyzických osob ze závislé činnosti (+1,5% motivace)</t>
  </si>
  <si>
    <t>daň z příjmů fyzických osob ze sam. výděl. činnosti (vč.30% dle trv.byd.)</t>
  </si>
  <si>
    <t xml:space="preserve">daň z příjmů fyzických osob z kapitálových výnosů  </t>
  </si>
  <si>
    <t>daň z příjmů právnických osob</t>
  </si>
  <si>
    <t>daň z příjmů práv. osob za město (hlavní + hospodářská činnost)</t>
  </si>
  <si>
    <t>daň z přidané hodnoty</t>
  </si>
  <si>
    <t xml:space="preserve">poplatek za užívání veřejného prostranství </t>
  </si>
  <si>
    <t>lesní hospodářství - přičlenění honebních pozemků</t>
  </si>
  <si>
    <t>lesní hospodářství-podíl na výsledku hospodaření</t>
  </si>
  <si>
    <t>ost.zálež.těžebního průmyslu-příjmy z úhrad dobývacího prostoru</t>
  </si>
  <si>
    <t>předškolní zařízení - odvod  příspěvkových organizací z odpisů</t>
  </si>
  <si>
    <t>všeob. ambulant. péče - odvod přísp. org. - Poliklinika - odvod z odpisů</t>
  </si>
  <si>
    <t>bytové hospodářství - příjmy z pronájmu ostatních nemovitostí</t>
  </si>
  <si>
    <t>nebytové hospodářství  - příjmy z pronájmu ost. nemovitostí</t>
  </si>
  <si>
    <t>nebytové hosp. - ost.příjmy z pronájmu majetku - přev.z hosp.činnosti - kotelny</t>
  </si>
  <si>
    <t>nebytové hospodářství - pronájem - převod z Polikliniky</t>
  </si>
  <si>
    <t>komunál.služby a úz.rozvoj - příjmy ze služeb - veřejné WC</t>
  </si>
  <si>
    <t>komunál.služby a úz.rozvoj - pronájem pozemků</t>
  </si>
  <si>
    <t xml:space="preserve">pohřebnictví - úhrada za využív. práv k pohřbívacímu místu </t>
  </si>
  <si>
    <t>ostatní nakládání s odpady - pronájem skládky</t>
  </si>
  <si>
    <t>využívání a zneškodňování komunálních odpadů - separace odpadů</t>
  </si>
  <si>
    <t>požární ochrana - přijaté pojistné náhrady za zásah SDH</t>
  </si>
  <si>
    <t xml:space="preserve">čin. míst. správy - hlášení místním rozhlasem </t>
  </si>
  <si>
    <t xml:space="preserve">čin. míst. správy - ostatní nedaňové příjmy </t>
  </si>
  <si>
    <t>čin.míst.správy - přefakturace telef.popl.,použ.auta ICaKK,přepl.energií apod.</t>
  </si>
  <si>
    <t>ost.nedaň.příjmy jinde nezař. - příjmy z úroků</t>
  </si>
  <si>
    <t>komunální služby a úz.rozvoj - příjmy z prodeje pozemků</t>
  </si>
  <si>
    <t>komunál.služ.a úz.rozvoj - příjmy z prodeje nemovitostí (prodej bytů, nebyt.prost.)</t>
  </si>
  <si>
    <t>neinv. přijaté transf.ze SR v rámci souhrnného dotačního vztahu</t>
  </si>
  <si>
    <t>převod z vlastních fondů hospodářské činnosti (ENCOM)</t>
  </si>
  <si>
    <t xml:space="preserve">změna stavu krátkodobých peněž. prostředků na bankovních účtech </t>
  </si>
  <si>
    <t xml:space="preserve">uhrazené splátky dlouhodobých přijatých půjčených prostředků  </t>
  </si>
  <si>
    <t>Ozdravování hospodářských zvířat – deratizace, útulky</t>
  </si>
  <si>
    <t>Přísp. DSO Svazku vod. a kan. Žďársko (na obyvatele)</t>
  </si>
  <si>
    <t>Přísp. DSO Svazu vod. a kan. Ivančice (na obyvatele)</t>
  </si>
  <si>
    <t>Odvádění a čištění odpadních vod – opravy, čišťění kanal. vpustí</t>
  </si>
  <si>
    <t xml:space="preserve">                - z toho mzdové a ostat.osobní výdaje 1 100 tis.</t>
  </si>
  <si>
    <t xml:space="preserve">               - z toho mzdové a ostat.osobní výdaje 400 tis.</t>
  </si>
  <si>
    <t>Sdělovací prostředky - místní rozhlas – provozní výdaje</t>
  </si>
  <si>
    <t>Ost. zálež. kultury – SPOZ včetně ostatních osobních výdajů</t>
  </si>
  <si>
    <r>
      <t>Grantový program</t>
    </r>
    <r>
      <rPr>
        <sz val="10"/>
        <rFont val="Arial"/>
        <family val="2"/>
      </rPr>
      <t xml:space="preserve"> Kultura a ostatní zájmová činnost</t>
    </r>
  </si>
  <si>
    <t>Ostatní tělovýchovná činnost  - dotace spolkům mimo grant</t>
  </si>
  <si>
    <t>Využití volného času dětí a mládeže – dětská hřiště vč. Ul. Tyršova</t>
  </si>
  <si>
    <t>Tělovýchovná a zájmová činnost - ostatní</t>
  </si>
  <si>
    <t>Zimní stadion - opravy a údržba</t>
  </si>
  <si>
    <t>bytové hospodářství - příjmy z vlastní činnosti - služby (k vyúčtování)</t>
  </si>
  <si>
    <t>nebytové hospodářství - příjmy z vlastní činnosti - služby (k vyúčtování)</t>
  </si>
  <si>
    <t>Pohřebnictví – provozní výdaje vč. ostatních osobních výdajů</t>
  </si>
  <si>
    <t>Požární ochrana vč. pojištění zásahové jednotky</t>
  </si>
  <si>
    <t xml:space="preserve">               - z toho mzdové a ostatní osobní výdaje 8 732 tis.</t>
  </si>
  <si>
    <t>Čin. míst. správy – náklady na programové vybavení a výpočetní techniku</t>
  </si>
  <si>
    <t>Konektivita k internetu a podpora a rozvoj webových stránek města a jeho org.</t>
  </si>
  <si>
    <t>Telefonní služby - pevné i mobilní telefony</t>
  </si>
  <si>
    <t xml:space="preserve">Košíkov </t>
  </si>
  <si>
    <t>Údržba náměstí a provozní výdaje - pro vyčíslení finanční mezery</t>
  </si>
  <si>
    <t>Udržitelnost dotačních projektů - monitor.zprávy, vyhodnocení apod.</t>
  </si>
  <si>
    <t>Příprava plánu investic – projektové dokumentace, invest. záměry</t>
  </si>
  <si>
    <t>I/37 Velká Bíteš ul. Lánice - chodníky, sjezdy, VO, autobus.zast.</t>
  </si>
  <si>
    <t>Budovy</t>
  </si>
  <si>
    <t>Technická a dopravní infrastruktura</t>
  </si>
  <si>
    <t>lesní hospodářství - příjmy z pronájmu pozemků</t>
  </si>
  <si>
    <t>Lékařská služba první pomoci – přísp. na provoz</t>
  </si>
  <si>
    <t xml:space="preserve">   - členský přísp. Mikroregionu Velkomeziříčsko - Bítešska</t>
  </si>
  <si>
    <t>Oprava místní komunikace Tyršova vč.dešťové kanal.k BD U Stad.</t>
  </si>
  <si>
    <t>Rekonstrukce a snížení energ.nároč.budovy ZŠ V. Bíteš ul. Tišnovská</t>
  </si>
  <si>
    <t>ZŠ Tišnovská 116 - rekonstrukce a dostavba</t>
  </si>
  <si>
    <t>Dům pro sociální bydlení Jihlavská</t>
  </si>
  <si>
    <t>Revitalizace sídliště U Stadionu</t>
  </si>
  <si>
    <t xml:space="preserve">                                                     Město Velká Bíteš</t>
  </si>
  <si>
    <t xml:space="preserve">                                                     Rozpočet na rok 2017 schválený zastupitelstvem města 12.12.2016</t>
  </si>
  <si>
    <t xml:space="preserve"> - příspěvky a dotace ostatním subjektům (stanovené příspěvky dobrovolným svazkům obcí,</t>
  </si>
  <si>
    <t xml:space="preserve">   kraji, spolkům, případně dalším)</t>
  </si>
  <si>
    <t>Vyhotovila: Pokorná</t>
  </si>
  <si>
    <t>úroky z úvěru - výkup nemovitostí na kruhovou křižovatku</t>
  </si>
  <si>
    <t>x</t>
  </si>
  <si>
    <t>rozdíl mezi příjmy, financováním a výdaji</t>
  </si>
  <si>
    <t>Zvýšení výdajů celkem</t>
  </si>
  <si>
    <r>
      <t xml:space="preserve">ost.činnosti jinde nezař.- </t>
    </r>
    <r>
      <rPr>
        <b/>
        <sz val="8"/>
        <rFont val="Arial"/>
        <family val="2"/>
      </rPr>
      <t>rezerva</t>
    </r>
    <r>
      <rPr>
        <sz val="8"/>
        <rFont val="Arial"/>
        <family val="2"/>
      </rPr>
      <t xml:space="preserve"> - navýšení</t>
    </r>
  </si>
  <si>
    <t>č.org.</t>
  </si>
  <si>
    <t>Výdaje</t>
  </si>
  <si>
    <t>Zvýšení příjmů a financování celkem</t>
  </si>
  <si>
    <t>Financování celkem</t>
  </si>
  <si>
    <t>změna stavu krát. peněžních prostředků na bankovních účtech - navýšení</t>
  </si>
  <si>
    <t>Povýšení příjmů celkem</t>
  </si>
  <si>
    <t>pol.</t>
  </si>
  <si>
    <t>Příjmy</t>
  </si>
  <si>
    <t>v Kč</t>
  </si>
  <si>
    <t>opatření v Kč</t>
  </si>
  <si>
    <t>nota v Kč</t>
  </si>
  <si>
    <t>Po úpravě</t>
  </si>
  <si>
    <t>Rozpočtové</t>
  </si>
  <si>
    <t>Původní hod-</t>
  </si>
  <si>
    <t xml:space="preserve">                                                                   Rozpočtové opatření města Velká Bíteš č. 1</t>
  </si>
  <si>
    <t xml:space="preserve">                                                                   Úprava rozpočtu r. 2017</t>
  </si>
  <si>
    <t xml:space="preserve">                                                                   schválené zastupitelstvem města dne 13.2.2017</t>
  </si>
  <si>
    <t>Příjmy před úpravou rozpočtu k 1.1.2017</t>
  </si>
  <si>
    <t>Příjmy po úpravě rozpočtu k 13.2.2017</t>
  </si>
  <si>
    <t>Příjmy a financování před úpravou rozpočtu k 1.1.2017</t>
  </si>
  <si>
    <t>Příjmy a financování po úpravě rozpočtu k 13.2.2017</t>
  </si>
  <si>
    <t>Výdaje před úpravou rozpočtu k 1.1.2017</t>
  </si>
  <si>
    <t>Výdaje po úpravě rozpočtu k 13.2.2017</t>
  </si>
  <si>
    <t>Nádvoří za čp 87 a 88 (za MěÚ a TS) - navýšení dle výb.řízení</t>
  </si>
  <si>
    <t>Kruhová křižovatka ul.Růžová, Na Valech - chodníky, VO, parkoviště</t>
  </si>
  <si>
    <t xml:space="preserve">                 - z toho přísp.na mzdy 100 tis. - změna textu závazného ukazatele na:</t>
  </si>
  <si>
    <t xml:space="preserve">                 - z toho přísp.na mzdy a ost. osobní výdaje 100 tis.</t>
  </si>
  <si>
    <t>Úpravy okolí Kulturního domu ve Velké Bíteši</t>
  </si>
  <si>
    <t xml:space="preserve"> - na nové webové stránky městské knihovny</t>
  </si>
  <si>
    <t xml:space="preserve"> - pro ZŠ na webové stránky</t>
  </si>
  <si>
    <t>Neinvestiční přijaté transfery od kraje Vysočina</t>
  </si>
  <si>
    <t xml:space="preserve"> - na autobusovou zastávku na silnici I/37 Lánice, V.Bíteš</t>
  </si>
  <si>
    <t>Investiční přijaté transfery od kraje Vysočina</t>
  </si>
  <si>
    <t>ZŠ – převod dotace z kraje na webové stránky</t>
  </si>
  <si>
    <t>Vratka prostředků dotace na sníž.energ.náročnosti SOŠ dle pokynu poskytovatele</t>
  </si>
  <si>
    <t>daň z příjmů fyzických osob ze závislé činnosti - placená zaměstnavatelem - navýš.</t>
  </si>
  <si>
    <t>daň z příjmů právnických osob - navýšení</t>
  </si>
  <si>
    <t>Masarykovo náměstí 86 - opravy a stavební úpravy - navýšení</t>
  </si>
  <si>
    <t>Ul.Rajhradská-chodníky, VO, dešťová kanalizace - snížení - přesun do r. 2018</t>
  </si>
  <si>
    <t>zařazení nevyčerpaných prostředků z roku 2016 a úprava částky na rok 2017</t>
  </si>
  <si>
    <t>napojení a zakončení v objektech města) - navýšení - průmyslová zóna</t>
  </si>
  <si>
    <t>Příspěvky DSO SVK Žďársko na investice - snížení</t>
  </si>
  <si>
    <t xml:space="preserve"> - NVNK lokalita Babinec I. 5 600 tis. - snížení na 5 000 tis.</t>
  </si>
  <si>
    <t>Neinvestiční transfery přijaté ze státního rozpočtu</t>
  </si>
  <si>
    <t xml:space="preserve"> - z Min. kultury - na regeneraci památkových rezervací a zón</t>
  </si>
  <si>
    <t xml:space="preserve"> - NVNK ul. Rajhradská 2 000 tis. -  snížení na 200 tis.</t>
  </si>
  <si>
    <t xml:space="preserve"> - NVNK Lípová, Strojní 1 750 tis. - navýšení na 3 000 tis.</t>
  </si>
  <si>
    <t xml:space="preserve"> - NVNK Na Vyhlídce 900 tis. - navýšení na 1 700 tis.</t>
  </si>
  <si>
    <t>Bytové hospodářství - ostatní výdaje, opravy - snížení (převod na vým.výtahů)</t>
  </si>
  <si>
    <t>I/37 Velká Bíteš ul. Lánice - chodníky, sjezdy, VO - navýšení</t>
  </si>
  <si>
    <t>Komunikace K Mlýnům a pod Babincem vč. křiž. s ul. Tišnovská</t>
  </si>
  <si>
    <t>Komunikace a parkoviště - křiž.Vlkovská, MŠ U Stadionu - snížení</t>
  </si>
  <si>
    <t>ZŠ Tišnovská 116 - rekonstrukce a dostavba - snížení</t>
  </si>
  <si>
    <t>Dům pro sociální bydlení Jihlavská - snížení</t>
  </si>
  <si>
    <t>Opravy v bytových domech včetně výměny výtahů - navýšení</t>
  </si>
  <si>
    <t>Úpravy okolí objektu MŠ Lánice - snížení</t>
  </si>
  <si>
    <t>Rekonstrukce rybníků - Bezděkov, Březka, Jindřichov, Ludvíkov</t>
  </si>
  <si>
    <t>Rekonstrukce rybníků - Bezděkov, Březka - změna názvu akce na:</t>
  </si>
  <si>
    <t>Tech.a dopravní infrastruktura OS Babinec, OS pod ZŠ - snížení</t>
  </si>
  <si>
    <t>(nákl.celk.dle výb.řízení 27 871 tis., zbýv.část bude zařazena do rozpočtu r.2018)</t>
  </si>
  <si>
    <t>ZŠ - stavební úpravy a opravy - snížení</t>
  </si>
  <si>
    <t>(objednáno v r.2016-přípolož k CETIN-prům.zóna, ROWANet – kraj.metropolitní síť)</t>
  </si>
  <si>
    <t xml:space="preserve"> - snížení a změna názvu (rozdělení na dvě akce v souvisl.s dotačními programy):</t>
  </si>
  <si>
    <t>Revitalizace ZŠ Tišnovská 115 Velká Bíteš - zateplení (dotace ze SFŽP)</t>
  </si>
  <si>
    <t>Revitalizace ZŠ Tišnov.115 V. Bíteš-odbor.učebny a bezbariérovost (dotace z IROP)</t>
  </si>
  <si>
    <t>(zapojení peněžních prostředků z roku 2016 - stav BÚ se sníží)</t>
  </si>
  <si>
    <t>Město Velká Bíteš prohlašuje, že tento poskytnutý příspěvek na provoz spadá pod</t>
  </si>
  <si>
    <t>Pověření Kraje Vysočina k zajištění dostupnosti poskytování sociální služby zařaze-</t>
  </si>
  <si>
    <t>ním do sítě veřejně podporovaných sociálních služeb v Kraji Vysočina udělené pro</t>
  </si>
  <si>
    <t>Polikliniku Velká Bíteš k zajištění dostupnosti sociální služby ID 7916360 zařazené</t>
  </si>
  <si>
    <t>finanční prostředky tvoří nedílnou součást jednotné vyrovnávací platby hrazené Po-</t>
  </si>
  <si>
    <t>liklinice v souladu s Rozhodnutím Komise o použití čl. 106 odst. 2 Smlouvy o fun-</t>
  </si>
  <si>
    <t>gování Evropské unie na státní podporu ve formě vyrovnávací platby za závazek veř.</t>
  </si>
  <si>
    <t>služby udělené určitým podnikům pověřeným poskytováním služeb obecného hos-</t>
  </si>
  <si>
    <t>podářského zájmu (2012/21/EU). Město prohlašuje, že se cítí být vázáno všemi</t>
  </si>
  <si>
    <t>podmínkami, pravidly a zásadami, jimiž se řídí výše uvedené Pověření a na které</t>
  </si>
  <si>
    <t>je v tomto Pověření odkazováno.</t>
  </si>
  <si>
    <t>Polikliniku Velká Bíteš k zajištění dostupnosti sociální služby ID 4616210 zařazené</t>
  </si>
  <si>
    <t xml:space="preserve">v krajské síti sociálních služeb Kraje Vysočina, vydaném dne 3. 1. 2017. Tyto </t>
  </si>
  <si>
    <t xml:space="preserve">                                                                   Rozpočtové opatření města Velká Bíteš č. 2</t>
  </si>
  <si>
    <t xml:space="preserve">                                                                   schválené radou města dne 27.2.2017</t>
  </si>
  <si>
    <t>Příjmy před úpravou rozpočtu k 13.2.2017</t>
  </si>
  <si>
    <t>Příjmy po úpravě rozpočtu k 27.2.2017</t>
  </si>
  <si>
    <t>Příjmy a financování před úpravou rozpočtu k 13.2.2017</t>
  </si>
  <si>
    <t>Příjmy a financování po úpravě rozpočtu k 27.2.2017</t>
  </si>
  <si>
    <t>Výdaje před úpravou rozpočtu k 13.2.2017</t>
  </si>
  <si>
    <t>Výdaje po úpravě rozpočtu k 27.2.2017</t>
  </si>
  <si>
    <t xml:space="preserve"> - navýšení</t>
  </si>
  <si>
    <t>Revitalizace ZŠ Tišnovská 115 Velká Bíteš - zateplení (dotace ze SFŽP) - navýšení</t>
  </si>
  <si>
    <t xml:space="preserve"> - na zpracování územního plánu Velká Bíteš</t>
  </si>
  <si>
    <t>Parkoviště za MŠ Masarykovo nám. 86</t>
  </si>
  <si>
    <t>převod z vlastních fondů hospodářské činnosti (ENCOM) - snížení dle VZZ</t>
  </si>
  <si>
    <t>Bezpečnost ICT Město Velká Bíteš (dotace z Kraje Vysočina)</t>
  </si>
  <si>
    <r>
      <t xml:space="preserve">ost.činnosti jinde nezař.- </t>
    </r>
    <r>
      <rPr>
        <b/>
        <sz val="8"/>
        <rFont val="Arial"/>
        <family val="2"/>
      </rPr>
      <t>rezerva</t>
    </r>
    <r>
      <rPr>
        <sz val="8"/>
        <rFont val="Arial"/>
        <family val="2"/>
      </rPr>
      <t xml:space="preserve"> - snížení</t>
    </r>
  </si>
  <si>
    <t>Neinvestiční přijaté transfery od kraje</t>
  </si>
  <si>
    <t xml:space="preserve"> - na bezpečnost ICT Město Velká Bíteš</t>
  </si>
  <si>
    <t>ost. zál. kultury - odvody přísp. org. - odvod z odpisů KD - snížení dle odpis.plánu</t>
  </si>
  <si>
    <t>IC a KK - Kulturní dům - příspěvek na odpisy - snížení dle odpisového plánu</t>
  </si>
  <si>
    <r>
      <rPr>
        <b/>
        <sz val="8"/>
        <rFont val="Arial"/>
        <family val="2"/>
      </rPr>
      <t>Grantový program</t>
    </r>
    <r>
      <rPr>
        <sz val="8"/>
        <rFont val="Arial"/>
        <family val="2"/>
      </rPr>
      <t xml:space="preserve"> Obnova objektů v památkové zóně - snížení</t>
    </r>
  </si>
  <si>
    <t xml:space="preserve">                                                                   Rozpočtové opatření města Velká Bíteš č. 3</t>
  </si>
  <si>
    <t xml:space="preserve">                                                                   schválené zastupitelstvem města dne 10.4.2017</t>
  </si>
  <si>
    <t>Příjmy po úpravě rozpočtu k 10.4.2017</t>
  </si>
  <si>
    <t>Příjmy a financování po úpravě rozpočtu k 10.4.2017</t>
  </si>
  <si>
    <t>Výdaje po úpravě rozpočtu k 10.4.2017</t>
  </si>
  <si>
    <t>Výdaje před úpravou rozpočtu k 27.2.2017</t>
  </si>
  <si>
    <t>Příjmy a financování před úpravou rozpočtu k 27.2.2017</t>
  </si>
  <si>
    <t>Příjmy před úpravou rozpočtu k 27.2.2017</t>
  </si>
  <si>
    <t>předškolní zařízení - odvod  příspěvkových organizací z odpisů - sníž.dle odpis.pl.</t>
  </si>
  <si>
    <t>MŠ II - příspěvek na odpisy - snížení dle odpisového plánu</t>
  </si>
  <si>
    <t>ZŠ Tišnovská (spec.) - odvod z odpisů - navýšení dle odpisového plánu</t>
  </si>
  <si>
    <t>ZŠ spec. - příspěvek na odpisy - navýšení dle odpisového plánu</t>
  </si>
  <si>
    <t xml:space="preserve"> - převod dotace z Kraje Vysočina - z MPSV (UZ 13305)</t>
  </si>
  <si>
    <t xml:space="preserve"> - převod dotace z Kraje Vysočina - prostředky kraje (UZ 053)</t>
  </si>
  <si>
    <t xml:space="preserve"> - pro Polikliniku V. Bíteš na DPS - z MPSV (UZ 13305)</t>
  </si>
  <si>
    <t xml:space="preserve"> - pro Polikliniku V. Bíteš na DPS - prostředky kraje (UZ 053)</t>
  </si>
  <si>
    <t xml:space="preserve"> - pro Polikliniku V. Bíteš na DD - z MPSV (UZ 13305)</t>
  </si>
  <si>
    <t xml:space="preserve"> - pro Polikliniku V. Bíteš na DD - prostředky kraje (UZ 053)</t>
  </si>
  <si>
    <t>Tech.a dopravní infrastruktura OS Babinec - 2. etapa</t>
  </si>
  <si>
    <t>ZŠ Velká Bíteš - odvod z odpisů - snížení dle odpisového plánu</t>
  </si>
  <si>
    <t>ZŠ – příspěvek na odpisy - snížení dle odpisového plánu</t>
  </si>
  <si>
    <t>Všeobecná ambulantní péče – přísp. na odpisy - navýšení dle odpisového plánu</t>
  </si>
  <si>
    <t>všeob. ambulant. péče - odvod přísp. org. - Poliklinika - odvod z odpisů-navýšení</t>
  </si>
  <si>
    <t>MŠ I – Mas. nám. + Lánice – příspěvek na odpisy - snížení dle odpis.plánu</t>
  </si>
  <si>
    <t>Komunální služby a územní rozvoj - ostatní členské příspěvky - navýšení</t>
  </si>
  <si>
    <t xml:space="preserve">                                                                   Rozpočtové opatření města Velká Bíteš č. 4</t>
  </si>
  <si>
    <t xml:space="preserve">                                                                   schválené radou města dne 24.4.2017</t>
  </si>
  <si>
    <t>Příjmy před úpravou rozpočtu k 10.4.2017</t>
  </si>
  <si>
    <t>Příjmy po úpravě rozpočtu k 24.4.2017</t>
  </si>
  <si>
    <t>Příjmy a financování před úpravou rozpočtu k 10.4.2017</t>
  </si>
  <si>
    <t>Příjmy a financování po úpravě rozpočtu k 24.4.2017</t>
  </si>
  <si>
    <t>Výdaje před úpravou rozpočtu k 10.4.2017</t>
  </si>
  <si>
    <t>Výdaje po úpravě rozpočtu k 24.4.2017</t>
  </si>
  <si>
    <t xml:space="preserve"> - z Min. kultury - na Automatizovaný knihovnický systém Tritius</t>
  </si>
  <si>
    <t>Investiční přijaté transfery od kraje</t>
  </si>
  <si>
    <t xml:space="preserve"> - na Rekonstrukci cesty Jestřabí - Březka 4. etapa</t>
  </si>
  <si>
    <r>
      <t>Grantový program</t>
    </r>
    <r>
      <rPr>
        <sz val="8"/>
        <rFont val="Arial"/>
        <family val="2"/>
      </rPr>
      <t xml:space="preserve"> Sport a tělovýchova - snížení</t>
    </r>
  </si>
  <si>
    <t>Přechod na automatizovaný knihovnický systém Tritius (dotace z kraje)</t>
  </si>
  <si>
    <t xml:space="preserve">                                                                   Rozpočtové opatření města Velká Bíteš č. 5</t>
  </si>
  <si>
    <t xml:space="preserve">                                                                   schválené radou města dne 15.5.2017</t>
  </si>
  <si>
    <t>Nádvoří za čp 87 a 88 (za MěÚ a TS) - navýšení</t>
  </si>
  <si>
    <t>Příjmy před úpravou rozpočtu k 24.4.2017</t>
  </si>
  <si>
    <t>Příjmy po úpravě rozpočtu k 15.5.2017</t>
  </si>
  <si>
    <t>Příjmy a financování před úpravou rozpočtu k 24.4.2017</t>
  </si>
  <si>
    <t>Příjmy a financování po úpravě rozpočtu k 15.5.2017</t>
  </si>
  <si>
    <t>Výdaje před úpravou rozpočtu k 24.4.2017</t>
  </si>
  <si>
    <t>Výdaje po úpravě rozpočtu k 15.5.2017</t>
  </si>
  <si>
    <t>Fotbalový stadion ve V.Bíteši - opravy a stavební úpravy - navýšení</t>
  </si>
  <si>
    <t>Křižovatka ul. Hybešova, Kpt.Jaroše a Jihlavské - snížení</t>
  </si>
  <si>
    <t>Komunikace K Mlýnům a pod Babincem vč. křiž. s ul. Tišnovská - navýšení</t>
  </si>
  <si>
    <t xml:space="preserve">                                                                   Rozpočtové opatření města Velká Bíteš č. 6</t>
  </si>
  <si>
    <t xml:space="preserve">                                                                   schválené zastupitelstvem města dne 12.6.2017</t>
  </si>
  <si>
    <t xml:space="preserve"> - na podporu zájmových a sportovních aktivit dětí a mládeže ve škol.zařízeních</t>
  </si>
  <si>
    <t>ZŠ – příspěvek z daru od kraje na podporu zájmových a sportovních aktivit dětí</t>
  </si>
  <si>
    <t>Základní škola Velká Bíteš, Tišnovská 116, přísp.org. (ZŠ spec.)</t>
  </si>
  <si>
    <t>ZŠ spec.– příspěvek z daru od kraje na podporu zájmových a sportovních aktivit dětí</t>
  </si>
  <si>
    <t>Základní umělecká škola, Velká Bíteš, Hrnčířská 117, přísp.org.(ZUŠ)</t>
  </si>
  <si>
    <t>ZUŠ – příspěvek z daru od kraje na podporu zájmových a sportovních aktivit dětí</t>
  </si>
  <si>
    <t>Příjmy před úpravou rozpočtu k 15.5.2017</t>
  </si>
  <si>
    <t>Příjmy po úpravě rozpočtu k 12.6.2017</t>
  </si>
  <si>
    <t>Příjmy a financování před úpravou rozpočtu k 15.5.2017</t>
  </si>
  <si>
    <t>Příjmy a financování po úpravě rozpočtu k 12.6.2017</t>
  </si>
  <si>
    <t>Výdaje před úpravou rozpočtu k 15.5.2017</t>
  </si>
  <si>
    <t>Výdaje po úpravě rozpočtu k 12.6.2017</t>
  </si>
  <si>
    <t>Činnost místní správy - navýšení (nový pracovník maj. odboru)</t>
  </si>
  <si>
    <t>daň z přidané hodnoty - navýšení</t>
  </si>
  <si>
    <t xml:space="preserve"> - na akceschopnost jednotek SDH obcí</t>
  </si>
  <si>
    <t>Požární ochrana vč. pojištění zásahové jednotky - navýšení o dotaci z kraje</t>
  </si>
  <si>
    <t xml:space="preserve"> - na podporu žáků se speciálními vzdělávacími potřebami (ZŠ spec.)</t>
  </si>
  <si>
    <t>ZŠ spec. - příspěvek z daru od kraje na podporu žáků se spec. vzděl. potřebami</t>
  </si>
  <si>
    <t>Tech.a dopravní infrastruktura OS Babinec, OS pod ZŠ - navýšení</t>
  </si>
  <si>
    <t xml:space="preserve">               - z toho mzdové a ostatní osobní výdaje 9 032 tis. (pův. 8 732 tis.)</t>
  </si>
  <si>
    <t>čin.míst.správy - přefakturace telef.popl.,použ.auta ICaKK,přepl.energií-navýšení</t>
  </si>
  <si>
    <t>IC a KK – příspěvek na provoz hodů - navýšení o příjem místního poplatku za kolo-</t>
  </si>
  <si>
    <t>toče, který bude složen do pokladny města</t>
  </si>
  <si>
    <t>Příprava plánu investic – projektové dokumentace, invest. záměry - snížení</t>
  </si>
  <si>
    <t>Kruhová křižovatka ul.Růžová, Na Valech - chodníky, VO, parkoviště - navýšení</t>
  </si>
  <si>
    <t>Rekonstrukce rybníků - Bezděkov, Březka, Jindřichov, Ludvíkov - navýšení a</t>
  </si>
  <si>
    <t>změna názvu na: Rekonstrukce rybníků - Velká Bíteš a místní části</t>
  </si>
  <si>
    <t>ostat. neinv. transfery ze SR</t>
  </si>
  <si>
    <t xml:space="preserve"> - z MPSV na výkon sociální práce</t>
  </si>
  <si>
    <t>Ostatní tělovýchovná činnost  - dotace spolkům mimo grant - navýšení</t>
  </si>
  <si>
    <t>Úpravy okolí Kulturního domu ve Velké Bíteši - snížení</t>
  </si>
  <si>
    <t>Dům pro sociální bydlení Jihlavská - navýšení</t>
  </si>
  <si>
    <t>Tech.a dopravní infrastruktura Na Vyhlídce, Lípová - Strojní - snížení</t>
  </si>
  <si>
    <t xml:space="preserve"> - pro ZŠ spec.na projekt Zdravá škola</t>
  </si>
  <si>
    <t xml:space="preserve"> - pro ZŠ spec.na projekt Webové stránky pro specskolabites.cz</t>
  </si>
  <si>
    <t>ZŠ spec.– převod dotace z kraje na projekt Zdravá škola</t>
  </si>
  <si>
    <t>ZŠ spec. - příspěvek na dokrytí nákladů na projekt Zdravá škola</t>
  </si>
  <si>
    <t>ZŠ spec.– převod dotace z kraje na projekt Webové stránky pro specskolabites.cz</t>
  </si>
  <si>
    <t>ZŠ spec. - příspěvek na dokrytí nákladů na projekt Webové stránky pro specskola..</t>
  </si>
  <si>
    <t>SOŠ J. Tiraye - odvod z odpisů - snížení dle odpisového plánu</t>
  </si>
  <si>
    <t>SOŠ – příspěvek na odpisy - snížení dle odpisového plánu</t>
  </si>
  <si>
    <t xml:space="preserve"> - z Min. kultury - na Automatizovaný knihovnický systém Tritius - přev.na inv.transf.</t>
  </si>
  <si>
    <t>Investiční transfery přijaté ze státního rozpočtu</t>
  </si>
  <si>
    <t xml:space="preserve"> - z Min. kultury - na Automatizovaný knihovnický systém Tritius </t>
  </si>
  <si>
    <t xml:space="preserve"> - z MŠMT pro MŠ II - Operační program Výzkum, vývoj a vzdělávání</t>
  </si>
  <si>
    <t>MŠ II - převod dotace z MŠMT - OP Výzkum, vývoj a vzdělávání</t>
  </si>
  <si>
    <t>Pohřebnictví – provozní výdaje vč. ostatních osobních výdajů - navýšení</t>
  </si>
  <si>
    <t>odvody za odnětí půdy ze zeměděl. půdního fondu - navýšení</t>
  </si>
  <si>
    <t xml:space="preserve">                                                                   Rozpočtové opatření města Velká Bíteš č. 7</t>
  </si>
  <si>
    <t>Příjmy před úpravou rozpočtu k 12.6.2017</t>
  </si>
  <si>
    <t>Příjmy a financování před úpravou rozpočtu k 12.6.2017</t>
  </si>
  <si>
    <t>Výdaje před úpravou rozpočtu k 12.6.2017</t>
  </si>
  <si>
    <t>zrušený odvod z loterií a podobných her - navýšení</t>
  </si>
  <si>
    <t>komunál.služby a úz.rozvoj - příjmy za věcná břemena - navýšení</t>
  </si>
  <si>
    <t>Příjmy po úpravě rozpočtu k 18.7.2017</t>
  </si>
  <si>
    <t>Příjmy a financování po úpravě rozpočtu k 18.7.2017</t>
  </si>
  <si>
    <t>Opravy v bytových domech vč. výměny výtahů - snížení</t>
  </si>
  <si>
    <t xml:space="preserve">Oprava hřbitovní zdi - 3. část </t>
  </si>
  <si>
    <t>Docházkový systém organizací města</t>
  </si>
  <si>
    <t>Výdaje po úpravě rozpočtu k 18.7.2017</t>
  </si>
  <si>
    <t xml:space="preserve">Investiční přijaté transfery od Kraje </t>
  </si>
  <si>
    <t xml:space="preserve"> - na Zpomalovací semafor ul. Jihlavská II/602 V. Bíteš</t>
  </si>
  <si>
    <t xml:space="preserve">ost. služby - příjmy z pronájmu reklamních zařízení - navýšení </t>
  </si>
  <si>
    <t>Příjmy před úpravou rozpočtu k 18.7.2017</t>
  </si>
  <si>
    <t>Příjmy po úpravě rozpočtu k 24.7.2017</t>
  </si>
  <si>
    <t>Příjmy a financování před úpravou rozpočtu k 18.7.2017</t>
  </si>
  <si>
    <t>Příjmy a financování po úpravě rozpočtu k 24.7.2017</t>
  </si>
  <si>
    <t xml:space="preserve">Fotbalový stadion - opravy a úpravy - navýšení </t>
  </si>
  <si>
    <t xml:space="preserve">Zpomalovací semafor ul Jihlavská II/602 V. Bíteš - snížení </t>
  </si>
  <si>
    <t xml:space="preserve">Opravy v bytových domech vč. výměny výtahů - snížení </t>
  </si>
  <si>
    <t xml:space="preserve">Oprava hřbitovní zdi - 3. část - navýšení </t>
  </si>
  <si>
    <t>Docházkový systém organizací města - navýšení</t>
  </si>
  <si>
    <t xml:space="preserve">Studna - Spec. ZŠ </t>
  </si>
  <si>
    <t>Studna - fotbalový stadion</t>
  </si>
  <si>
    <t>Studna - zimní stadion</t>
  </si>
  <si>
    <t>Výdaje před úpravou rozpočtu k 18.7.2017</t>
  </si>
  <si>
    <t>Výdaje po úpravě rozpočtu k 24.7.2017</t>
  </si>
  <si>
    <t>Vyhotovila: Zemanová Ivana</t>
  </si>
  <si>
    <t xml:space="preserve">                                                                   Rozpočtové opatření města Velká Bíteš č. 8</t>
  </si>
  <si>
    <t xml:space="preserve">                                                                   schválené radou města dne 24.7.2017</t>
  </si>
  <si>
    <t xml:space="preserve">                                                                   schválené radou města dne 18.7.2017</t>
  </si>
  <si>
    <t xml:space="preserve">                                                                   schválené radou města dne 31.7.2017</t>
  </si>
  <si>
    <t>Příjmy a financování před úpravou rozpočtu k 24.7.2017</t>
  </si>
  <si>
    <t>Příjmy a financování po úpravě rozpočtu k 31.7.2017</t>
  </si>
  <si>
    <t>Výdaje před úpravou rozpočtu k 24.7.2017</t>
  </si>
  <si>
    <t>Výdaje po úpravě rozpočtu k 31.7.2017</t>
  </si>
  <si>
    <t>Příjmy před úpravou rozpočtu k 24.7.2017</t>
  </si>
  <si>
    <t>Příjmy po úpravě rozpočtu k 31.7.2017</t>
  </si>
  <si>
    <r>
      <t xml:space="preserve">ost.činnosti jinde nezař.- </t>
    </r>
    <r>
      <rPr>
        <b/>
        <sz val="8"/>
        <rFont val="Arial"/>
        <family val="2"/>
      </rPr>
      <t>rezerva</t>
    </r>
    <r>
      <rPr>
        <sz val="8"/>
        <rFont val="Arial"/>
        <family val="2"/>
      </rPr>
      <t xml:space="preserve"> </t>
    </r>
  </si>
  <si>
    <t>Volby do parlamentu ČR</t>
  </si>
  <si>
    <t xml:space="preserve">                                                                   Rozpočtové opatření města Velká Bíteš č. 9</t>
  </si>
  <si>
    <t>úroky z úvěru - sníž.energet.náročnosti budov ZŠ+okruž.křižovatka - navýšení</t>
  </si>
  <si>
    <t>Památky – celkové výdaje na opravy - snížení</t>
  </si>
  <si>
    <t xml:space="preserve"> - z MŠMT pro ZŠ spec. - Operační program Výzkum, vývoj a vzdělávání</t>
  </si>
  <si>
    <t>ZŠ spec. - převod dotace z MŠMT - OP Výzkum, vývoj a vzdělávání</t>
  </si>
  <si>
    <t xml:space="preserve"> - na bezpečnost ICT Město Velká Bíteš - převod na investiční položku</t>
  </si>
  <si>
    <t xml:space="preserve"> - na bezpečnost ICT Město Velká Bíteš - navýšení investiční položky</t>
  </si>
  <si>
    <t>Neinvestiční transfery přijaté ze všeobecné pokladní správy SR</t>
  </si>
  <si>
    <t xml:space="preserve"> - dotace na zajištění přípravné fáze voleb prezidenta ČR</t>
  </si>
  <si>
    <t xml:space="preserve">                                                                   schválené radou města dne 11.9.2017</t>
  </si>
  <si>
    <t xml:space="preserve">                                                                   Rozpočtové opatření města Velká Bíteš č. 10</t>
  </si>
  <si>
    <t>Komunál.služby a úz.rozvoj - výkupy nemovitostí - navýšení</t>
  </si>
  <si>
    <t>Volba prezidenta ČR - přípravná fáze</t>
  </si>
  <si>
    <t>bytové hospodářství - ost.příspěvky,dbp,přeplatky energií</t>
  </si>
  <si>
    <t>nebytové hospodářství - ost.příspěvky,dbp,přeplatky energií</t>
  </si>
  <si>
    <t>veřejné osvětlení - přijaté pojistné náhrady</t>
  </si>
  <si>
    <t>Příjmy před úpravou rozpočtu k 31.7.2017</t>
  </si>
  <si>
    <t>Příjmy po úpravě rozpočtu k 11.9.2017</t>
  </si>
  <si>
    <t>Příjmy a financování před úpravou rozpočtu k 31.7.2017</t>
  </si>
  <si>
    <t>Příjmy a financování po úpravě rozpočtu k 11.9.2017</t>
  </si>
  <si>
    <t>Výdaje před úpravou rozpočtu k 31.7.2017</t>
  </si>
  <si>
    <t>Výdaje po úpravě rozpočtu k 11.9.2017</t>
  </si>
  <si>
    <t>ZŠ – příspěvek na provoz - snížení - převod částky na akci kabeláž v ZŠ</t>
  </si>
  <si>
    <t>Kabeláž v ZŠ Sadová - převod z příspěvku na provoz ZŠ</t>
  </si>
  <si>
    <t>MŠ II - převod dotace od kraje - Životní prostředí 2016 - Příroda je náš kamarád…</t>
  </si>
  <si>
    <t xml:space="preserve"> - pro MŠ II - Životní prostředí 2016 - Příroda je náš kamarád…</t>
  </si>
  <si>
    <t>Využití volného času dětí a mládeže – dětská hřiště vč. Ul. Tyršova - navýšení</t>
  </si>
  <si>
    <t>Veřejné osvětlení - provozní výdaje (fa z TS) - snížení</t>
  </si>
  <si>
    <t>Komunikace K Mlýnům a pod Babincem vč. křiž. s ul. Tišnovská - snížení</t>
  </si>
  <si>
    <t>Oprava komunikace Nová čtvrť - navýšení</t>
  </si>
  <si>
    <t xml:space="preserve">                                                                   schválené zastupitelstvem města dne 9.10.2017</t>
  </si>
  <si>
    <t xml:space="preserve">                                                                   Rozpočtové opatření města Velká Bíteš č. 11</t>
  </si>
  <si>
    <t>Příjmy před úpravou rozpočtu k 11.9.2017</t>
  </si>
  <si>
    <t>Příjmy po úpravě rozpočtu k 9.10.2017</t>
  </si>
  <si>
    <t>Příjmy a financování před úpravou rozpočtu k 11.9.2017</t>
  </si>
  <si>
    <t>Příjmy a financování po úpravě rozpočtu k 9.10.2017</t>
  </si>
  <si>
    <t>Výdaje před úpravou rozpočtu k 11.9.2017</t>
  </si>
  <si>
    <t>Výdaje po úpravě rozpočtu k 9.10.2017</t>
  </si>
  <si>
    <t xml:space="preserve"> - z MŠMT pro MŠ I - Operační program Výzkum, vývoj a vzdělávání</t>
  </si>
  <si>
    <t>Otočka - BUS - Jestřabí - snížení</t>
  </si>
  <si>
    <t>Dešťová kanalizace Tyršova, Lánice - snížení</t>
  </si>
  <si>
    <t xml:space="preserve">Ul.Rajhradská-chodníky, VO, dešťová kanalizace - snížení </t>
  </si>
  <si>
    <t>Činnost místní správy - navýšení závaz.ukazatele (nařízení vlády-navýšení platů)</t>
  </si>
  <si>
    <t>daň z příjmů fyzických osob ze závislé činnosti - navýšení</t>
  </si>
  <si>
    <t>Výměna svítidel VO v míst.částech Jindřichov a Jestřabí (dotace z kraje)</t>
  </si>
  <si>
    <t>Místní rozhlas - postupný upgrade - snížení</t>
  </si>
  <si>
    <t>Odstranění vad na přechodech ve V.Bíteši - snížení</t>
  </si>
  <si>
    <t>Dešťová kanalizace Lípová - snížení</t>
  </si>
  <si>
    <t>Výdaje hrazené ze sociálního fondu - navýšení (strážníci MP)</t>
  </si>
  <si>
    <t xml:space="preserve">               - z toho mzdové a ostatní osobní výdaje 9 332 tis. (pův. 9 032 tis.)</t>
  </si>
  <si>
    <t>MŠ I - převod dotace z MŠMT - OP Výzkum, vývoj a vzdělávání</t>
  </si>
  <si>
    <t>MŠ I - projekt KDOTANCUJENEZLOBÍ - ANI VE ŠKOLCE - úhrada faktur</t>
  </si>
  <si>
    <t>MŠ II - projekt KDOTANCUJENEZLOBÍ - ANI VE ŠKOLCE - úhrada faktur</t>
  </si>
  <si>
    <t>Tělovýchovná a zájmová činnost - ostatní - snížení</t>
  </si>
  <si>
    <t xml:space="preserve">  Nebytové hospodářství  - ostatní výdaje, opravy - navýšení</t>
  </si>
  <si>
    <t xml:space="preserve">                                                                   Rozpočtové opatření města Velká Bíteš č. 12</t>
  </si>
  <si>
    <t xml:space="preserve"> - na přístroj pro měření alkoholu v dechu pro MP</t>
  </si>
  <si>
    <t>Čin. míst. správy – nákl. na programové vybavení a výpočetní techniku - navýšení</t>
  </si>
  <si>
    <t xml:space="preserve"> - dotace na zajištění voleb do Parlamentu ČR</t>
  </si>
  <si>
    <t xml:space="preserve">                                                                   schválené radou města dne 23.10.2017</t>
  </si>
  <si>
    <t>Příjmy před úpravou rozpočtu k 9.10.2017</t>
  </si>
  <si>
    <t>Příjmy po úpravě rozpočtu k 23.10.2017</t>
  </si>
  <si>
    <t>Příjmy a financování před úpravou rozpočtu k 9.10.2017</t>
  </si>
  <si>
    <t>Příjmy a financování po úpravě rozpočtu k 23.10.2017</t>
  </si>
  <si>
    <t>Výdaje před úpravou rozpočtu k 9.10.2017</t>
  </si>
  <si>
    <t>Výdaje po úpravě rozpočtu k 23.10.2017</t>
  </si>
  <si>
    <t xml:space="preserve">                                                                   schválené zastupitelstvem města dne 20.11.2017</t>
  </si>
  <si>
    <t xml:space="preserve">                                                                   Rozpočtové opatření města Velká Bíteš č. 13</t>
  </si>
  <si>
    <t>Příjmy před úpravou rozpočtu k 23.10.2017</t>
  </si>
  <si>
    <t>Příjmy po úpravě rozpočtu k 20.11.2017</t>
  </si>
  <si>
    <t>Příjmy a financování před úpravou rozpočtu k 23.10.2017</t>
  </si>
  <si>
    <t>Příjmy a financování po úpravě rozpočtu k 20.11.2017</t>
  </si>
  <si>
    <t>Výdaje před úpravou rozpočtu k 23.10.2017</t>
  </si>
  <si>
    <t>Výdaje po úpravě rozpočtu k 20.11.2017</t>
  </si>
  <si>
    <t xml:space="preserve">Dům s pečovatelskou službou </t>
  </si>
  <si>
    <t>Domov důchodců</t>
  </si>
  <si>
    <t xml:space="preserve"> - pro ZŠ spec.- MPSV Potravinová pomoc dětem</t>
  </si>
  <si>
    <t>ZŠ spec.– převod dotace z kraje-MPSV Potravinová pomoc dětem</t>
  </si>
  <si>
    <t>IC a KK – příspěvek na provoz - navýšení</t>
  </si>
  <si>
    <t xml:space="preserve">   - z toho mzdové a ostat.osobní výdaje - navýšení na 1 600 tis. (pův. 1 100 tis.)</t>
  </si>
  <si>
    <t>Konektivita k internetu a podpora a rozvoj web.stránek města a jeho org.- navýšení</t>
  </si>
  <si>
    <t>EZS objektů města - dobudování - navýšení</t>
  </si>
  <si>
    <t>Péče o vzhled obcí a veřejnou zeleň (fa z TS a ostatní výdaje) - navýšení</t>
  </si>
  <si>
    <t>Oprava chybného zařazení nákladů z roku 2016 pro místní části:</t>
  </si>
  <si>
    <t>komunální služby a úz.rozvoj - příjmy z prodeje pozemků - navýšení</t>
  </si>
  <si>
    <t>Bytové hospodářství - ostatní výdaje, opravy - navýšení</t>
  </si>
  <si>
    <t xml:space="preserve">                                                                   Rozpočtové opatření města Velká Bíteš č. 14</t>
  </si>
  <si>
    <t xml:space="preserve">                                                                   schválené zastupitelstvem města dne 11.12.2017</t>
  </si>
  <si>
    <t>Příjmy před úpravou rozpočtu k 20.11.2017</t>
  </si>
  <si>
    <t>Příjmy po úpravě rozpočtu k 11.12.2017</t>
  </si>
  <si>
    <t>Příjmy a financování před úpravou rozpočtu k 20.11.2017</t>
  </si>
  <si>
    <t>Příjmy a financování po úpravě rozpočtu k 11.12.2017</t>
  </si>
  <si>
    <t>Výdaje před úpravou rozpočtu k 20.11.2017</t>
  </si>
  <si>
    <t>Výdaje po úpravě rozpočtu k 11.12.2017</t>
  </si>
  <si>
    <t>Všeobecná ambulantní péče – přísp. na provoz - navýšení závazného ukazatele</t>
  </si>
  <si>
    <t xml:space="preserve">       - mzdové a ostat.osobní výdaje navýšení o 150 tis. (na 3 150 tis.)</t>
  </si>
  <si>
    <t>Dům s pečovatelskou službou – příspěvek na provoz - navýšení záv. ukazatele</t>
  </si>
  <si>
    <t>Domov důchodců – příspěvek na provoz - navýšení závazného ukazatele</t>
  </si>
  <si>
    <t xml:space="preserve">       - mzdové a ostat.osobní výdaje navýšení o 90 tis. (na 850 tis.)</t>
  </si>
  <si>
    <t xml:space="preserve">        - mzdové a ostat.osobní výdaje navýšení o 150 tis. (na 4 250 tis.)</t>
  </si>
  <si>
    <t>MŠ II - příspěvek na vybudování přírodní zahrady - zpracování studie</t>
  </si>
  <si>
    <t>Ost. zálež. kultury – SPOZ včetně ostatních osobních výdajů - navýšení</t>
  </si>
  <si>
    <t>Zimní stadion - opravy a údržba - navýšení</t>
  </si>
  <si>
    <t xml:space="preserve"> - z MŠMT pro ZŠ Sadová - Operační program Výzkum, vývoj a vzdělávání</t>
  </si>
  <si>
    <t>ZŠ - převod dotace z MŠMT - OP Výzkum, vývoj a vzdělávání</t>
  </si>
  <si>
    <t xml:space="preserve"> - z Ministerstva kultury - oprava hřbitovní zdi 3. část</t>
  </si>
  <si>
    <t xml:space="preserve">                                                                   schválené radou města dne 11.12.2017</t>
  </si>
  <si>
    <t xml:space="preserve">                                                                   Rozpočtové opatření města Velká Bíteš č. 15</t>
  </si>
  <si>
    <t>daň z příjmů FO ze závislé činnosti - platí zaměstnavatel</t>
  </si>
  <si>
    <t>daň z příjmů FO - platí poplatník</t>
  </si>
  <si>
    <t xml:space="preserve">daň z příjmů FO z kapitálových výnosů  </t>
  </si>
  <si>
    <t>daň z příjmů PO</t>
  </si>
  <si>
    <t>daň z příjmů práv. osob za obce</t>
  </si>
  <si>
    <t>DPH</t>
  </si>
  <si>
    <t>poplatky za znečišťování ovzduší</t>
  </si>
  <si>
    <t>odvody za odnětí půdy ze zeměděl. půdního fondu</t>
  </si>
  <si>
    <t>poplatky za odnětí pozemků plnění funkcí lesa</t>
  </si>
  <si>
    <t xml:space="preserve">poplatek za užívání veřej. prostranství </t>
  </si>
  <si>
    <t>příjmy z úhrad za dobývání nerostů a popl.za geol.práce</t>
  </si>
  <si>
    <t>daň z hazardních her</t>
  </si>
  <si>
    <t>podpora ost. produkč.čin. v les. hosp.-příjmy z pronáj.pozem.</t>
  </si>
  <si>
    <t>příjmy z úhrad z dobývacího prostoru - původní - dobíhající pol.</t>
  </si>
  <si>
    <t>silnice-přijaté pojistné náhrady</t>
  </si>
  <si>
    <t>Vlkovská 2.etapa - M-Silnice-náhrada soudních výloh</t>
  </si>
  <si>
    <t>činnosti knihovnické - ost.přísp.,dbp,přeplatky energií</t>
  </si>
  <si>
    <t>bytové hospodářství - ost. příjmy z vlastní činnosti - služby</t>
  </si>
  <si>
    <t>bytové hospodářství - příjmy z pronájmu ost.nemovitostí</t>
  </si>
  <si>
    <t>bytové hospodářství - přijaté pojistné náhrady</t>
  </si>
  <si>
    <t>nebytové hospodářství - ost. příjmy z vlastní činnosti - služby</t>
  </si>
  <si>
    <t>nebytové hospodářství - příjmy z pronájmu ost. nemovitostí</t>
  </si>
  <si>
    <t>nebytové hospodářství - ost.příjmy z pronájmu majetku - přev.</t>
  </si>
  <si>
    <t xml:space="preserve"> z hosp.činnosti - tepelná zařízení</t>
  </si>
  <si>
    <t>nebytové hospodář. - pronájem nebyt.prostor-převod z Polikliniky</t>
  </si>
  <si>
    <t>nebytové hospodář. - přijaté pojistné náhrady</t>
  </si>
  <si>
    <t xml:space="preserve">pohřebnictví - úhrada za využív. práv. k pohřb. místu </t>
  </si>
  <si>
    <t>komunál.služby a úz.rozvoj-příjmy z poskyt.služeb-veř.WC</t>
  </si>
  <si>
    <t>komun.služby a územ.rozvoj - příjmy z věcných břemen</t>
  </si>
  <si>
    <t>komun.služby a územ.rozvoj - příj. z pronájmu pozemků ost.</t>
  </si>
  <si>
    <t>využívání a zneškodňování komun.odpadů-separace odpadů</t>
  </si>
  <si>
    <t>ost. nakládání s odpady - pronájem skládky</t>
  </si>
  <si>
    <t>ost.správa v ochraně ŽP - přijaté sankční platby od jiných subj.</t>
  </si>
  <si>
    <t>bezpečnost a veř.pořádek - MP - příjem z pokut</t>
  </si>
  <si>
    <t>požární ochrana - přij.pojistné náhrady za zásah SDH</t>
  </si>
  <si>
    <t xml:space="preserve">činnost místní správy - hlášení míst. rozhlasem </t>
  </si>
  <si>
    <t>činnost místní správy - pokuty</t>
  </si>
  <si>
    <t>čin.m.spr.-příj.přísp.a náhr-přefa telef.popl.,použ.auta ICaKK,dbp</t>
  </si>
  <si>
    <t xml:space="preserve">činnost místní správy - ostat. nedaňové příjmy </t>
  </si>
  <si>
    <t>ost.nedaň.příjmy j.n. - příjmy z úroků</t>
  </si>
  <si>
    <t>komunál.služby a úz.rozvoj - příjmy z prod. pozemků</t>
  </si>
  <si>
    <t>komunál.služ.a úz.rozvoj-příjmy z prod.ost.nemov.a jejich části</t>
  </si>
  <si>
    <t xml:space="preserve"> - z MV na požární ochranu</t>
  </si>
  <si>
    <t xml:space="preserve"> - dar z kraje - My třídíme nejlépe</t>
  </si>
  <si>
    <t xml:space="preserve"> - pro IC a KK - na webové stránky</t>
  </si>
  <si>
    <t xml:space="preserve"> - pro IC a KK - na infocentrum</t>
  </si>
  <si>
    <t xml:space="preserve">neinf.přijaté transf.ze všeobecné pokladní správy </t>
  </si>
  <si>
    <t>Příjmy před úpravou rozpočtu k 11.12.2017 RO č. 14</t>
  </si>
  <si>
    <t>Příjmy a financování před úpravou rozpočtu k 11.12.2017 RO č. 14</t>
  </si>
  <si>
    <t>Výdaje před úpravou rozpočtu k 11.12.2017 RO č. 14</t>
  </si>
  <si>
    <t xml:space="preserve">změna stavu krát. peněz. prostřed. na bankov. účtech </t>
  </si>
  <si>
    <t xml:space="preserve">uhrazené splátky dlouhod. přijatých půjčených prostředků  </t>
  </si>
  <si>
    <t>Ozdravování hospod. zvířat – deratizace, útulky</t>
  </si>
  <si>
    <t>Odvádění a čištění odpadních vod – opr., čišť. kanal. vpustí</t>
  </si>
  <si>
    <t>převod dotace z kraje pro IC a KK - na webové stránky</t>
  </si>
  <si>
    <t>převod dotace z kraje pro IC a KK - na infocentrum</t>
  </si>
  <si>
    <t>Sdělovací prostř. - místní rozhlas – provozní výdaje</t>
  </si>
  <si>
    <t>Ost. zálež. kultury – SPOZ včetně ost.os.výdajů 20 tis.</t>
  </si>
  <si>
    <r>
      <t>Grantový program</t>
    </r>
    <r>
      <rPr>
        <sz val="8"/>
        <rFont val="Arial"/>
        <family val="2"/>
      </rPr>
      <t xml:space="preserve"> Kultura a ostatní záj.činnost</t>
    </r>
  </si>
  <si>
    <r>
      <t>Grantový program</t>
    </r>
    <r>
      <rPr>
        <sz val="8"/>
        <rFont val="Arial"/>
        <family val="2"/>
      </rPr>
      <t xml:space="preserve"> Sport a tělovýchova</t>
    </r>
  </si>
  <si>
    <t>Využití vol. času dětí a mládeže – dět. hřiště vč. Tyršova</t>
  </si>
  <si>
    <t>Těl. a zájmová činnost - ostatní</t>
  </si>
  <si>
    <t>zimní stadion - opravy a údržba</t>
  </si>
  <si>
    <t>Pohřebnictví – provozní výdaje vč. ost. osobních výdajů</t>
  </si>
  <si>
    <t>Bytové hospodářství - služby, energie (k vyúčtování)</t>
  </si>
  <si>
    <t>Bytové hospodářství - ostatní výdaje, opravy</t>
  </si>
  <si>
    <t>Nebytové hospodářství - služby, energie (k vyúčtování)</t>
  </si>
  <si>
    <t xml:space="preserve"> Nebytové hospodářství - ostatní výdaje, opravy</t>
  </si>
  <si>
    <t>Komunál.služby a úz.rozvoj - zaměřování, posudky, geometrické plány apod.</t>
  </si>
  <si>
    <t xml:space="preserve">Komunál.služby a úz.rozvoj - výkupy nemovitostí </t>
  </si>
  <si>
    <t>Komunál.služby a úz.rozvoj - provoz veřejných WC (fa z TS)</t>
  </si>
  <si>
    <t>Komunál.služby a úz.rozvoj - odstraňování staveb a exekuce</t>
  </si>
  <si>
    <t>DPS - převod dotace z Kraje Vysočina - z MPSV (UZ 13305)</t>
  </si>
  <si>
    <t>DD - převod dotace z Kraje Vysočina - z MPSV (UZ 13305)</t>
  </si>
  <si>
    <t>Požární ochrana vč. pojištění zásah. jednotky</t>
  </si>
  <si>
    <t>Volby do Parlamentu ČR</t>
  </si>
  <si>
    <t>Čin. míst. správy – náklady na progr. vybavení a výpočetní techniku</t>
  </si>
  <si>
    <t>Konektivita k internetu a podp.a rozvoj web.stránek města a jeho org.</t>
  </si>
  <si>
    <t>Telefonní služby - pevné i mobilní telefony, pronájem ústředny</t>
  </si>
  <si>
    <t>Ost. činnosti, ostatní příspěvky a dary</t>
  </si>
  <si>
    <t>Košíkov</t>
  </si>
  <si>
    <t>Údržba náměstí a provozní výdaje - pro vyčíslení fin. mezery</t>
  </si>
  <si>
    <t>Udržitelnost dotač.projektů - monitor.zprávy, vyhodnocení apod.</t>
  </si>
  <si>
    <t>Příprava plánu investic – projekt.dokumentace, invest. záměry</t>
  </si>
  <si>
    <t>Přechod na automatizovaný knihovnický systém Tritius (kraj.dotace)</t>
  </si>
  <si>
    <t>Kruh.křižovatka ul.Růžová, Na Valech - chodníky, VO, parkoviště</t>
  </si>
  <si>
    <t>I/37 Velká Bíteš ul. Lánice - chodníky, sjezdy, VO</t>
  </si>
  <si>
    <t>Revital.ZŠ Tišnov.115-zateplení (dotace ze SFŽP)</t>
  </si>
  <si>
    <t>Revital.ZŠ Tišnov.115-odbor.učebny a bezbariérovost (dot.IROP)</t>
  </si>
  <si>
    <t>Rekonstrukce rybníků - Velká Bíteš a místní části</t>
  </si>
  <si>
    <t>Oprava hřbitovní zdi - 3. část</t>
  </si>
  <si>
    <t>Studna - ZŠ speciální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</si>
</sst>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0" fillId="0" borderId="0" xfId="46" applyFont="1" applyBorder="1">
      <alignment/>
      <protection/>
    </xf>
    <xf numFmtId="4" fontId="0" fillId="0" borderId="0" xfId="0" applyNumberFormat="1" applyFont="1" applyBorder="1" applyAlignment="1">
      <alignment/>
    </xf>
    <xf numFmtId="0" fontId="0" fillId="0" borderId="0" xfId="46" applyFont="1" applyFill="1" applyBorder="1">
      <alignment/>
      <protection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" fillId="0" borderId="0" xfId="46" applyFont="1" applyBorder="1">
      <alignment/>
      <protection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6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4" fontId="6" fillId="0" borderId="0" xfId="46" applyNumberFormat="1" applyFont="1" applyBorder="1">
      <alignment/>
      <protection/>
    </xf>
    <xf numFmtId="0" fontId="6" fillId="0" borderId="0" xfId="46" applyFont="1" applyBorder="1">
      <alignment/>
      <protection/>
    </xf>
    <xf numFmtId="4" fontId="7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6" fillId="33" borderId="0" xfId="0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" fontId="7" fillId="0" borderId="0" xfId="46" applyNumberFormat="1" applyFont="1" applyBorder="1">
      <alignment/>
      <protection/>
    </xf>
    <xf numFmtId="164" fontId="7" fillId="0" borderId="0" xfId="46" applyNumberFormat="1" applyFont="1" applyBorder="1">
      <alignment/>
      <protection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46" applyFont="1" applyFill="1" applyBorder="1">
      <alignment/>
      <protection/>
    </xf>
    <xf numFmtId="0" fontId="0" fillId="0" borderId="0" xfId="46" applyBorder="1">
      <alignment/>
      <protection/>
    </xf>
    <xf numFmtId="4" fontId="7" fillId="0" borderId="0" xfId="0" applyNumberFormat="1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říjmy a fin. k 28.2.201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695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2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695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1400175</xdr:colOff>
      <xdr:row>2</xdr:row>
      <xdr:rowOff>142875</xdr:rowOff>
    </xdr:to>
    <xdr:pic>
      <xdr:nvPicPr>
        <xdr:cNvPr id="2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_Rozpoctove_opatreni_8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  <sheetName val="RO č.1 ZM"/>
      <sheetName val="RO č.2 RM"/>
      <sheetName val="RO č.3 ZM"/>
      <sheetName val="RO č.4 RM"/>
      <sheetName val="RO č.5 RM"/>
      <sheetName val="RO č.6 ZM"/>
      <sheetName val="RO č.7 RM"/>
      <sheetName val="RO č.8 do RM"/>
      <sheetName val="List2"/>
    </sheetNames>
    <sheetDataSet>
      <sheetData sheetId="6">
        <row r="24">
          <cell r="E24">
            <v>118364868.54</v>
          </cell>
        </row>
        <row r="33">
          <cell r="E33">
            <v>176718233.54</v>
          </cell>
        </row>
        <row r="78">
          <cell r="F78">
            <v>63198.83999999985</v>
          </cell>
        </row>
        <row r="83">
          <cell r="E83">
            <v>176718233.54</v>
          </cell>
        </row>
      </sheetData>
      <sheetData sheetId="7">
        <row r="24">
          <cell r="E24">
            <v>118934868.54</v>
          </cell>
        </row>
        <row r="33">
          <cell r="E33">
            <v>177288233.54</v>
          </cell>
        </row>
        <row r="55">
          <cell r="E55">
            <v>177288233.54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7"/>
  <sheetViews>
    <sheetView zoomScale="125" zoomScaleNormal="125" zoomScalePageLayoutView="0" workbookViewId="0" topLeftCell="A1">
      <pane ySplit="5" topLeftCell="A177" activePane="bottomLeft" state="frozen"/>
      <selection pane="topLeft" activeCell="A1" sqref="A1"/>
      <selection pane="bottomLeft" activeCell="A190" sqref="A190:D190"/>
    </sheetView>
  </sheetViews>
  <sheetFormatPr defaultColWidth="9.140625" defaultRowHeight="12.75"/>
  <cols>
    <col min="1" max="1" width="8.28125" style="7" customWidth="1"/>
    <col min="2" max="2" width="6.00390625" style="7" customWidth="1"/>
    <col min="3" max="3" width="67.8515625" style="7" customWidth="1"/>
    <col min="4" max="4" width="20.140625" style="18" customWidth="1"/>
    <col min="5" max="5" width="12.8515625" style="7" customWidth="1"/>
    <col min="6" max="16384" width="9.140625" style="7" customWidth="1"/>
  </cols>
  <sheetData>
    <row r="1" spans="1:4" ht="12.75">
      <c r="A1" s="3" t="s">
        <v>296</v>
      </c>
      <c r="B1" s="3"/>
      <c r="C1" s="3"/>
      <c r="D1" s="13"/>
    </row>
    <row r="2" spans="1:4" ht="12.75">
      <c r="A2" s="3" t="s">
        <v>297</v>
      </c>
      <c r="B2" s="3"/>
      <c r="C2" s="3"/>
      <c r="D2" s="13"/>
    </row>
    <row r="3" spans="1:4" ht="12.75">
      <c r="A3" s="8" t="s">
        <v>221</v>
      </c>
      <c r="B3" s="8"/>
      <c r="C3" s="8"/>
      <c r="D3" s="8"/>
    </row>
    <row r="4" spans="1:4" ht="12.75">
      <c r="A4" s="8" t="s">
        <v>220</v>
      </c>
      <c r="B4" s="8"/>
      <c r="C4" s="8"/>
      <c r="D4" s="9" t="s">
        <v>222</v>
      </c>
    </row>
    <row r="5" spans="1:4" ht="12.75">
      <c r="A5" s="10"/>
      <c r="B5" s="11"/>
      <c r="C5" s="11"/>
      <c r="D5" s="12"/>
    </row>
    <row r="6" ht="12.75">
      <c r="D6" s="6"/>
    </row>
    <row r="7" spans="1:4" ht="12.75">
      <c r="A7" s="1" t="s">
        <v>22</v>
      </c>
      <c r="B7" s="14"/>
      <c r="C7" s="14"/>
      <c r="D7" s="6"/>
    </row>
    <row r="8" spans="1:4" ht="12.75">
      <c r="A8" s="1" t="s">
        <v>0</v>
      </c>
      <c r="B8" s="1" t="s">
        <v>82</v>
      </c>
      <c r="C8" s="1" t="s">
        <v>83</v>
      </c>
      <c r="D8" s="6"/>
    </row>
    <row r="9" ht="12.75">
      <c r="D9" s="6"/>
    </row>
    <row r="10" spans="1:4" ht="12.75">
      <c r="A10" s="15" t="s">
        <v>2</v>
      </c>
      <c r="B10" s="15"/>
      <c r="C10" s="15"/>
      <c r="D10" s="33">
        <f>SUM(D11:D26)</f>
        <v>71270000</v>
      </c>
    </row>
    <row r="11" ht="12.75">
      <c r="D11" s="6"/>
    </row>
    <row r="12" spans="2:4" ht="12.75">
      <c r="B12" s="17">
        <v>1111</v>
      </c>
      <c r="C12" s="17" t="s">
        <v>228</v>
      </c>
      <c r="D12" s="6">
        <v>13500000</v>
      </c>
    </row>
    <row r="13" spans="2:4" ht="12.75">
      <c r="B13" s="17">
        <v>1112</v>
      </c>
      <c r="C13" s="17" t="s">
        <v>229</v>
      </c>
      <c r="D13" s="6">
        <v>900000</v>
      </c>
    </row>
    <row r="14" spans="2:4" ht="12.75">
      <c r="B14" s="17">
        <v>1113</v>
      </c>
      <c r="C14" s="17" t="s">
        <v>230</v>
      </c>
      <c r="D14" s="6">
        <v>1140000</v>
      </c>
    </row>
    <row r="15" spans="2:4" ht="12.75">
      <c r="B15" s="17">
        <v>1121</v>
      </c>
      <c r="C15" s="17" t="s">
        <v>231</v>
      </c>
      <c r="D15" s="6">
        <v>13500000</v>
      </c>
    </row>
    <row r="16" spans="2:4" ht="12.75">
      <c r="B16" s="17">
        <v>1122</v>
      </c>
      <c r="C16" s="17" t="s">
        <v>232</v>
      </c>
      <c r="D16" s="6">
        <v>7200000</v>
      </c>
    </row>
    <row r="17" spans="2:4" ht="12.75">
      <c r="B17" s="17">
        <v>1211</v>
      </c>
      <c r="C17" s="17" t="s">
        <v>233</v>
      </c>
      <c r="D17" s="6">
        <v>26200000</v>
      </c>
    </row>
    <row r="18" spans="2:4" ht="12.75">
      <c r="B18" s="17">
        <v>1337</v>
      </c>
      <c r="C18" s="17" t="s">
        <v>3</v>
      </c>
      <c r="D18" s="6">
        <v>2900000</v>
      </c>
    </row>
    <row r="19" spans="2:4" ht="12.75">
      <c r="B19" s="17">
        <v>1341</v>
      </c>
      <c r="C19" s="17" t="s">
        <v>4</v>
      </c>
      <c r="D19" s="6">
        <v>100000</v>
      </c>
    </row>
    <row r="20" spans="2:4" ht="12.75">
      <c r="B20" s="17">
        <v>1343</v>
      </c>
      <c r="C20" s="17" t="s">
        <v>234</v>
      </c>
      <c r="D20" s="6">
        <v>150000</v>
      </c>
    </row>
    <row r="21" spans="2:4" ht="12.75">
      <c r="B21" s="17">
        <v>1345</v>
      </c>
      <c r="C21" s="17" t="s">
        <v>5</v>
      </c>
      <c r="D21" s="6">
        <v>10000</v>
      </c>
    </row>
    <row r="22" spans="2:4" ht="12.75">
      <c r="B22" s="17">
        <v>1351</v>
      </c>
      <c r="C22" s="17" t="s">
        <v>118</v>
      </c>
      <c r="D22" s="6">
        <v>100000</v>
      </c>
    </row>
    <row r="23" spans="2:4" ht="12.75">
      <c r="B23" s="17">
        <v>1355</v>
      </c>
      <c r="C23" s="17" t="s">
        <v>119</v>
      </c>
      <c r="D23" s="6">
        <v>20000</v>
      </c>
    </row>
    <row r="24" spans="2:4" ht="12.75">
      <c r="B24" s="17">
        <v>1361</v>
      </c>
      <c r="C24" s="17" t="s">
        <v>6</v>
      </c>
      <c r="D24" s="6">
        <v>900000</v>
      </c>
    </row>
    <row r="25" spans="2:4" ht="12.75">
      <c r="B25" s="17">
        <v>1511</v>
      </c>
      <c r="C25" s="17" t="s">
        <v>23</v>
      </c>
      <c r="D25" s="6">
        <v>4650000</v>
      </c>
    </row>
    <row r="26" spans="4:5" ht="12.75">
      <c r="D26" s="6"/>
      <c r="E26" s="18"/>
    </row>
    <row r="27" spans="1:5" ht="12.75">
      <c r="A27" s="15" t="s">
        <v>7</v>
      </c>
      <c r="B27" s="15"/>
      <c r="C27" s="15"/>
      <c r="D27" s="33">
        <f>SUM(D29:D73)</f>
        <v>21295140</v>
      </c>
      <c r="E27" s="18"/>
    </row>
    <row r="28" spans="1:5" ht="12.75">
      <c r="A28" s="15"/>
      <c r="B28" s="15"/>
      <c r="C28" s="15"/>
      <c r="D28" s="33"/>
      <c r="E28" s="18"/>
    </row>
    <row r="29" spans="1:5" ht="12.75">
      <c r="A29" s="17">
        <v>1032</v>
      </c>
      <c r="B29" s="17">
        <v>2119</v>
      </c>
      <c r="C29" s="17" t="s">
        <v>235</v>
      </c>
      <c r="D29" s="6">
        <v>2900</v>
      </c>
      <c r="E29" s="18"/>
    </row>
    <row r="30" spans="1:5" ht="12.75">
      <c r="A30" s="17">
        <v>1032</v>
      </c>
      <c r="B30" s="17">
        <v>2131</v>
      </c>
      <c r="C30" s="17" t="s">
        <v>288</v>
      </c>
      <c r="D30" s="6"/>
      <c r="E30" s="18"/>
    </row>
    <row r="31" spans="1:4" ht="12.75">
      <c r="A31" s="17"/>
      <c r="B31" s="17"/>
      <c r="C31" s="17" t="s">
        <v>24</v>
      </c>
      <c r="D31" s="6">
        <v>1800000</v>
      </c>
    </row>
    <row r="32" spans="1:4" ht="12.75">
      <c r="A32" s="17"/>
      <c r="B32" s="17"/>
      <c r="C32" s="17" t="s">
        <v>25</v>
      </c>
      <c r="D32" s="6">
        <v>200000</v>
      </c>
    </row>
    <row r="33" spans="1:4" ht="12.75">
      <c r="A33" s="17">
        <v>1032</v>
      </c>
      <c r="B33" s="17">
        <v>2329</v>
      </c>
      <c r="C33" s="17" t="s">
        <v>236</v>
      </c>
      <c r="D33" s="6">
        <v>70000</v>
      </c>
    </row>
    <row r="34" spans="1:4" ht="12.75">
      <c r="A34" s="17"/>
      <c r="B34" s="17"/>
      <c r="C34" s="17"/>
      <c r="D34" s="6"/>
    </row>
    <row r="35" spans="1:4" ht="12.75">
      <c r="A35" s="17">
        <v>2119</v>
      </c>
      <c r="B35" s="17">
        <v>2343</v>
      </c>
      <c r="C35" s="17" t="s">
        <v>237</v>
      </c>
      <c r="D35" s="6">
        <v>5000</v>
      </c>
    </row>
    <row r="36" spans="1:4" ht="12.75">
      <c r="A36" s="17">
        <v>2144</v>
      </c>
      <c r="B36" s="17">
        <v>2111</v>
      </c>
      <c r="C36" s="17" t="s">
        <v>177</v>
      </c>
      <c r="D36" s="6">
        <v>100000</v>
      </c>
    </row>
    <row r="37" spans="1:4" ht="12.75">
      <c r="A37" s="17">
        <v>2219</v>
      </c>
      <c r="B37" s="19">
        <v>2111</v>
      </c>
      <c r="C37" s="17" t="s">
        <v>120</v>
      </c>
      <c r="D37" s="6">
        <v>20000</v>
      </c>
    </row>
    <row r="38" spans="1:4" ht="12.75">
      <c r="A38" s="17"/>
      <c r="B38" s="19"/>
      <c r="C38" s="17"/>
      <c r="D38" s="6"/>
    </row>
    <row r="39" spans="1:4" ht="12.75">
      <c r="A39" s="17">
        <v>3111</v>
      </c>
      <c r="B39" s="17">
        <v>2122</v>
      </c>
      <c r="C39" s="17" t="s">
        <v>238</v>
      </c>
      <c r="D39" s="6">
        <v>107500</v>
      </c>
    </row>
    <row r="40" spans="1:4" ht="12.75">
      <c r="A40" s="17">
        <v>3113</v>
      </c>
      <c r="B40" s="17">
        <v>2122</v>
      </c>
      <c r="C40" s="17" t="s">
        <v>26</v>
      </c>
      <c r="D40" s="6">
        <v>73000</v>
      </c>
    </row>
    <row r="41" spans="1:4" ht="12.75">
      <c r="A41" s="17">
        <v>3114</v>
      </c>
      <c r="B41" s="17">
        <v>2122</v>
      </c>
      <c r="C41" s="17" t="s">
        <v>185</v>
      </c>
      <c r="D41" s="6">
        <v>43224</v>
      </c>
    </row>
    <row r="42" spans="1:4" ht="12.75">
      <c r="A42" s="17">
        <v>3122</v>
      </c>
      <c r="B42" s="19">
        <v>2122</v>
      </c>
      <c r="C42" s="17" t="s">
        <v>13</v>
      </c>
      <c r="D42" s="6">
        <v>100000</v>
      </c>
    </row>
    <row r="43" spans="1:4" ht="12.75">
      <c r="A43" s="17">
        <v>3231</v>
      </c>
      <c r="B43" s="19">
        <v>2122</v>
      </c>
      <c r="C43" s="17" t="s">
        <v>121</v>
      </c>
      <c r="D43" s="6">
        <v>24716</v>
      </c>
    </row>
    <row r="44" spans="1:4" ht="12.75">
      <c r="A44" s="17"/>
      <c r="B44" s="19"/>
      <c r="C44" s="17"/>
      <c r="D44" s="6"/>
    </row>
    <row r="45" spans="1:4" ht="12.75">
      <c r="A45" s="17">
        <v>3314</v>
      </c>
      <c r="B45" s="17">
        <v>2111</v>
      </c>
      <c r="C45" s="17" t="s">
        <v>27</v>
      </c>
      <c r="D45" s="6">
        <v>35000</v>
      </c>
    </row>
    <row r="46" spans="1:4" ht="12.75">
      <c r="A46" s="17">
        <v>3315</v>
      </c>
      <c r="B46" s="17">
        <v>2111</v>
      </c>
      <c r="C46" s="17" t="s">
        <v>28</v>
      </c>
      <c r="D46" s="6">
        <v>4000</v>
      </c>
    </row>
    <row r="47" spans="1:4" ht="12.75">
      <c r="A47" s="17">
        <v>3319</v>
      </c>
      <c r="B47" s="17">
        <v>2122</v>
      </c>
      <c r="C47" s="17" t="s">
        <v>122</v>
      </c>
      <c r="D47" s="6">
        <v>33000</v>
      </c>
    </row>
    <row r="48" spans="1:4" ht="12.75">
      <c r="A48" s="17"/>
      <c r="B48" s="17"/>
      <c r="C48" s="17"/>
      <c r="D48" s="6"/>
    </row>
    <row r="49" spans="1:4" ht="12.75">
      <c r="A49" s="17">
        <v>3511</v>
      </c>
      <c r="B49" s="17">
        <v>2122</v>
      </c>
      <c r="C49" s="17" t="s">
        <v>239</v>
      </c>
      <c r="D49" s="6">
        <v>190000</v>
      </c>
    </row>
    <row r="50" spans="1:4" ht="12.75">
      <c r="A50" s="17"/>
      <c r="B50" s="17"/>
      <c r="C50" s="17"/>
      <c r="D50" s="6"/>
    </row>
    <row r="51" spans="1:4" ht="12.75">
      <c r="A51" s="17">
        <v>3612</v>
      </c>
      <c r="B51" s="17">
        <v>2119</v>
      </c>
      <c r="C51" s="17" t="s">
        <v>273</v>
      </c>
      <c r="D51" s="6">
        <v>3600000</v>
      </c>
    </row>
    <row r="52" spans="1:4" ht="12.75">
      <c r="A52" s="17">
        <v>3612</v>
      </c>
      <c r="B52" s="17">
        <v>2132</v>
      </c>
      <c r="C52" s="17" t="s">
        <v>240</v>
      </c>
      <c r="D52" s="6">
        <v>9000000</v>
      </c>
    </row>
    <row r="53" spans="1:4" ht="12.75">
      <c r="A53" s="17"/>
      <c r="B53" s="17"/>
      <c r="C53" s="17"/>
      <c r="D53" s="6"/>
    </row>
    <row r="54" spans="1:4" ht="12.75">
      <c r="A54" s="17">
        <v>3613</v>
      </c>
      <c r="B54" s="17">
        <v>2119</v>
      </c>
      <c r="C54" s="17" t="s">
        <v>274</v>
      </c>
      <c r="D54" s="6">
        <v>900000</v>
      </c>
    </row>
    <row r="55" spans="1:4" ht="12.75">
      <c r="A55" s="17">
        <v>3613</v>
      </c>
      <c r="B55" s="17">
        <v>2132</v>
      </c>
      <c r="C55" s="17" t="s">
        <v>241</v>
      </c>
      <c r="D55" s="6">
        <v>2400000</v>
      </c>
    </row>
    <row r="56" spans="1:4" ht="12.75">
      <c r="A56" s="17">
        <v>3613</v>
      </c>
      <c r="B56" s="17">
        <v>2132</v>
      </c>
      <c r="C56" s="17" t="s">
        <v>242</v>
      </c>
      <c r="D56" s="6">
        <v>450000</v>
      </c>
    </row>
    <row r="57" spans="1:4" ht="12.75">
      <c r="A57" s="17">
        <v>3613</v>
      </c>
      <c r="B57" s="17">
        <v>2132</v>
      </c>
      <c r="C57" s="17" t="s">
        <v>243</v>
      </c>
      <c r="D57" s="6">
        <v>735900</v>
      </c>
    </row>
    <row r="58" spans="1:4" ht="12.75">
      <c r="A58" s="17"/>
      <c r="B58" s="17"/>
      <c r="C58" s="17"/>
      <c r="D58" s="6"/>
    </row>
    <row r="59" spans="1:4" ht="12.75">
      <c r="A59" s="17">
        <v>3632</v>
      </c>
      <c r="B59" s="17">
        <v>2111</v>
      </c>
      <c r="C59" s="17" t="s">
        <v>246</v>
      </c>
      <c r="D59" s="6">
        <v>60000</v>
      </c>
    </row>
    <row r="60" spans="1:4" ht="12.75">
      <c r="A60" s="17">
        <v>3639</v>
      </c>
      <c r="B60" s="19">
        <v>2111</v>
      </c>
      <c r="C60" s="17" t="s">
        <v>244</v>
      </c>
      <c r="D60" s="6">
        <v>10000</v>
      </c>
    </row>
    <row r="61" spans="1:4" ht="12.75">
      <c r="A61" s="17">
        <v>3639</v>
      </c>
      <c r="B61" s="17">
        <v>2131</v>
      </c>
      <c r="C61" s="17" t="s">
        <v>245</v>
      </c>
      <c r="D61" s="6">
        <v>500000</v>
      </c>
    </row>
    <row r="62" spans="1:4" ht="12.75">
      <c r="A62" s="17"/>
      <c r="B62" s="17"/>
      <c r="C62" s="17"/>
      <c r="D62" s="6"/>
    </row>
    <row r="63" spans="1:4" ht="12.75">
      <c r="A63" s="17">
        <v>3725</v>
      </c>
      <c r="B63" s="17">
        <v>2324</v>
      </c>
      <c r="C63" s="17" t="s">
        <v>248</v>
      </c>
      <c r="D63" s="6">
        <v>700000</v>
      </c>
    </row>
    <row r="64" spans="1:4" ht="12.75">
      <c r="A64" s="17">
        <v>3729</v>
      </c>
      <c r="B64" s="17">
        <v>2132</v>
      </c>
      <c r="C64" s="17" t="s">
        <v>247</v>
      </c>
      <c r="D64" s="6">
        <v>64400</v>
      </c>
    </row>
    <row r="65" spans="1:4" ht="12.75">
      <c r="A65" s="17"/>
      <c r="B65" s="17"/>
      <c r="C65" s="17"/>
      <c r="D65" s="6"/>
    </row>
    <row r="66" spans="1:4" ht="12.75">
      <c r="A66" s="17">
        <v>5512</v>
      </c>
      <c r="B66" s="17">
        <v>2322</v>
      </c>
      <c r="C66" s="17" t="s">
        <v>249</v>
      </c>
      <c r="D66" s="6">
        <v>10000</v>
      </c>
    </row>
    <row r="67" spans="1:4" ht="12.75">
      <c r="A67" s="17"/>
      <c r="B67" s="17"/>
      <c r="C67" s="17"/>
      <c r="D67" s="6"/>
    </row>
    <row r="68" spans="1:4" ht="12.75">
      <c r="A68" s="17">
        <v>6171</v>
      </c>
      <c r="B68" s="17">
        <v>2111</v>
      </c>
      <c r="C68" s="17" t="s">
        <v>250</v>
      </c>
      <c r="D68" s="6">
        <v>2000</v>
      </c>
    </row>
    <row r="69" spans="1:4" ht="12.75">
      <c r="A69" s="17">
        <v>6171</v>
      </c>
      <c r="B69" s="17">
        <v>2324</v>
      </c>
      <c r="C69" s="17" t="s">
        <v>252</v>
      </c>
      <c r="D69" s="6">
        <v>50000</v>
      </c>
    </row>
    <row r="70" spans="1:4" ht="12.75">
      <c r="A70" s="17">
        <v>6171</v>
      </c>
      <c r="B70" s="17">
        <v>2329</v>
      </c>
      <c r="C70" s="17" t="s">
        <v>251</v>
      </c>
      <c r="D70" s="6">
        <v>2000</v>
      </c>
    </row>
    <row r="71" spans="1:4" ht="12.75">
      <c r="A71" s="17"/>
      <c r="B71" s="17"/>
      <c r="C71" s="17"/>
      <c r="D71" s="6"/>
    </row>
    <row r="72" spans="1:4" ht="12.75">
      <c r="A72" s="17">
        <v>6310</v>
      </c>
      <c r="B72" s="17">
        <v>2141</v>
      </c>
      <c r="C72" s="17" t="s">
        <v>253</v>
      </c>
      <c r="D72" s="6">
        <v>2500</v>
      </c>
    </row>
    <row r="73" ht="12.75">
      <c r="D73" s="6"/>
    </row>
    <row r="74" spans="1:4" ht="12.75">
      <c r="A74" s="15" t="s">
        <v>8</v>
      </c>
      <c r="B74" s="14"/>
      <c r="C74" s="14"/>
      <c r="D74" s="33">
        <f>SUM(D75:D79)</f>
        <v>14000000</v>
      </c>
    </row>
    <row r="75" spans="1:4" ht="12.75">
      <c r="A75" s="15"/>
      <c r="B75" s="14"/>
      <c r="C75" s="14"/>
      <c r="D75" s="33"/>
    </row>
    <row r="76" spans="1:4" ht="12.75">
      <c r="A76" s="17">
        <v>3639</v>
      </c>
      <c r="B76" s="17">
        <v>3111</v>
      </c>
      <c r="C76" s="17" t="s">
        <v>254</v>
      </c>
      <c r="D76" s="6">
        <v>11000000</v>
      </c>
    </row>
    <row r="77" spans="1:4" ht="12.75">
      <c r="A77" s="17"/>
      <c r="B77" s="17"/>
      <c r="C77" s="17"/>
      <c r="D77" s="6"/>
    </row>
    <row r="78" spans="1:4" ht="12.75">
      <c r="A78" s="17">
        <v>3639</v>
      </c>
      <c r="B78" s="17">
        <v>3112</v>
      </c>
      <c r="C78" s="17" t="s">
        <v>255</v>
      </c>
      <c r="D78" s="6">
        <v>3000000</v>
      </c>
    </row>
    <row r="79" spans="1:4" ht="12.75">
      <c r="A79" s="17"/>
      <c r="B79" s="17"/>
      <c r="C79" s="17"/>
      <c r="D79" s="6"/>
    </row>
    <row r="80" spans="1:4" ht="12.75">
      <c r="A80" s="15" t="s">
        <v>12</v>
      </c>
      <c r="B80" s="15"/>
      <c r="C80" s="15"/>
      <c r="D80" s="33">
        <f>SUM(D81:D85)</f>
        <v>4879100</v>
      </c>
    </row>
    <row r="81" spans="1:4" ht="12.75">
      <c r="A81" s="15"/>
      <c r="B81" s="15"/>
      <c r="C81" s="15"/>
      <c r="D81" s="6"/>
    </row>
    <row r="82" spans="1:4" ht="12.75">
      <c r="A82" s="17"/>
      <c r="B82" s="17">
        <v>4112</v>
      </c>
      <c r="C82" s="17" t="s">
        <v>256</v>
      </c>
      <c r="D82" s="6">
        <v>3979100</v>
      </c>
    </row>
    <row r="83" spans="1:4" ht="12.75">
      <c r="A83" s="17"/>
      <c r="B83" s="17"/>
      <c r="C83" s="17"/>
      <c r="D83" s="6"/>
    </row>
    <row r="84" spans="1:4" ht="12.75">
      <c r="A84" s="17"/>
      <c r="B84" s="17">
        <v>4131</v>
      </c>
      <c r="C84" s="17" t="s">
        <v>257</v>
      </c>
      <c r="D84" s="6">
        <v>900000</v>
      </c>
    </row>
    <row r="85" ht="12.75">
      <c r="D85" s="6"/>
    </row>
    <row r="86" spans="1:4" ht="12.75">
      <c r="A86" s="3" t="s">
        <v>9</v>
      </c>
      <c r="B86" s="21"/>
      <c r="C86" s="21"/>
      <c r="D86" s="16">
        <f>D10+D27+D74+D80</f>
        <v>111444240</v>
      </c>
    </row>
    <row r="87" ht="12.75">
      <c r="D87" s="6"/>
    </row>
    <row r="88" ht="12.75">
      <c r="D88" s="6"/>
    </row>
    <row r="89" spans="1:4" ht="12.75">
      <c r="A89" s="15" t="s">
        <v>10</v>
      </c>
      <c r="B89" s="14"/>
      <c r="C89" s="14"/>
      <c r="D89" s="33">
        <f>SUM(D90:D96)</f>
        <v>51307124</v>
      </c>
    </row>
    <row r="90" ht="12.75">
      <c r="D90" s="6"/>
    </row>
    <row r="91" spans="2:4" ht="14.25" customHeight="1">
      <c r="B91" s="17">
        <v>8115</v>
      </c>
      <c r="C91" s="17" t="s">
        <v>258</v>
      </c>
      <c r="D91" s="6">
        <v>31000000</v>
      </c>
    </row>
    <row r="92" spans="2:4" ht="12.75">
      <c r="B92" s="17"/>
      <c r="C92" s="17"/>
      <c r="D92" s="6"/>
    </row>
    <row r="93" spans="2:4" ht="12.75">
      <c r="B93" s="17">
        <v>8123</v>
      </c>
      <c r="C93" s="17" t="s">
        <v>123</v>
      </c>
      <c r="D93" s="6"/>
    </row>
    <row r="94" spans="2:4" ht="12.75">
      <c r="B94" s="17"/>
      <c r="C94" s="17" t="s">
        <v>124</v>
      </c>
      <c r="D94" s="6">
        <v>30000000</v>
      </c>
    </row>
    <row r="95" spans="2:4" ht="12.75">
      <c r="B95" s="17"/>
      <c r="C95" s="17"/>
      <c r="D95" s="6"/>
    </row>
    <row r="96" spans="2:4" ht="12.75">
      <c r="B96" s="17">
        <v>8124</v>
      </c>
      <c r="C96" s="22" t="s">
        <v>259</v>
      </c>
      <c r="D96" s="33">
        <f>SUM(D97:D102)</f>
        <v>-9692876</v>
      </c>
    </row>
    <row r="97" spans="2:4" ht="12.75">
      <c r="B97" s="17"/>
      <c r="C97" s="17" t="s">
        <v>125</v>
      </c>
      <c r="D97" s="6">
        <v>-70000</v>
      </c>
    </row>
    <row r="98" spans="2:4" ht="12.75">
      <c r="B98" s="17"/>
      <c r="C98" s="17" t="s">
        <v>84</v>
      </c>
      <c r="D98" s="6">
        <v>-2000004</v>
      </c>
    </row>
    <row r="99" spans="2:4" ht="12.75">
      <c r="B99" s="17"/>
      <c r="C99" s="17" t="s">
        <v>126</v>
      </c>
      <c r="D99" s="6">
        <v>-1299600</v>
      </c>
    </row>
    <row r="100" spans="2:4" ht="12.75">
      <c r="B100" s="17"/>
      <c r="C100" s="17" t="s">
        <v>85</v>
      </c>
      <c r="D100" s="6">
        <v>-1399984</v>
      </c>
    </row>
    <row r="101" spans="2:4" ht="12.75">
      <c r="B101" s="17"/>
      <c r="C101" s="17" t="s">
        <v>127</v>
      </c>
      <c r="D101" s="6">
        <v>-3123288</v>
      </c>
    </row>
    <row r="102" spans="2:4" ht="12.75">
      <c r="B102" s="17"/>
      <c r="C102" s="17" t="s">
        <v>128</v>
      </c>
      <c r="D102" s="6">
        <v>-1800000</v>
      </c>
    </row>
    <row r="103" spans="2:4" ht="12.75">
      <c r="B103" s="17"/>
      <c r="C103" s="17"/>
      <c r="D103" s="6"/>
    </row>
    <row r="104" ht="12.75">
      <c r="D104" s="6"/>
    </row>
    <row r="105" spans="1:4" ht="12.75">
      <c r="A105" s="8"/>
      <c r="B105" s="8"/>
      <c r="C105" s="8"/>
      <c r="D105" s="13"/>
    </row>
    <row r="106" spans="1:4" ht="12.75">
      <c r="A106" s="3" t="s">
        <v>11</v>
      </c>
      <c r="B106" s="21"/>
      <c r="C106" s="21"/>
      <c r="D106" s="16">
        <f>D86+D89</f>
        <v>162751364</v>
      </c>
    </row>
    <row r="107" spans="1:4" ht="12.75">
      <c r="A107" s="8"/>
      <c r="B107" s="8"/>
      <c r="C107" s="8"/>
      <c r="D107" s="13"/>
    </row>
    <row r="108" s="23" customFormat="1" ht="12.75">
      <c r="D108" s="6"/>
    </row>
    <row r="109" ht="12.75">
      <c r="D109" s="6"/>
    </row>
    <row r="110" spans="1:4" ht="12.75">
      <c r="A110" s="1" t="s">
        <v>21</v>
      </c>
      <c r="B110" s="14"/>
      <c r="C110" s="14"/>
      <c r="D110" s="6"/>
    </row>
    <row r="111" spans="1:4" ht="12.75">
      <c r="A111" s="24" t="s">
        <v>80</v>
      </c>
      <c r="B111" s="24" t="s">
        <v>0</v>
      </c>
      <c r="D111" s="6"/>
    </row>
    <row r="112" spans="1:4" ht="12.75">
      <c r="A112" s="24"/>
      <c r="B112" s="24"/>
      <c r="D112" s="6"/>
    </row>
    <row r="113" spans="1:4" ht="12.75">
      <c r="A113" s="20"/>
      <c r="B113" s="20"/>
      <c r="C113" s="25" t="s">
        <v>29</v>
      </c>
      <c r="D113" s="33">
        <f>SUM(D114:D116)</f>
        <v>177000</v>
      </c>
    </row>
    <row r="114" spans="1:4" ht="12.75">
      <c r="A114" s="20">
        <v>0</v>
      </c>
      <c r="B114" s="20">
        <v>1014</v>
      </c>
      <c r="C114" s="20" t="s">
        <v>260</v>
      </c>
      <c r="D114" s="6">
        <v>160000</v>
      </c>
    </row>
    <row r="115" spans="1:4" ht="12.75">
      <c r="A115" s="20">
        <v>8009</v>
      </c>
      <c r="B115" s="20">
        <v>1032</v>
      </c>
      <c r="C115" s="20" t="s">
        <v>30</v>
      </c>
      <c r="D115" s="6">
        <v>17000</v>
      </c>
    </row>
    <row r="116" spans="1:4" ht="12.75">
      <c r="A116" s="20"/>
      <c r="B116" s="20"/>
      <c r="C116" s="20"/>
      <c r="D116" s="6"/>
    </row>
    <row r="117" spans="1:4" ht="12.75">
      <c r="A117" s="20"/>
      <c r="B117" s="20"/>
      <c r="C117" s="25" t="s">
        <v>31</v>
      </c>
      <c r="D117" s="33">
        <f>SUM(D118:D121)</f>
        <v>4800000</v>
      </c>
    </row>
    <row r="118" spans="1:4" ht="12.75">
      <c r="A118" s="20">
        <v>10</v>
      </c>
      <c r="B118" s="20">
        <v>2212</v>
      </c>
      <c r="C118" s="20" t="s">
        <v>79</v>
      </c>
      <c r="D118" s="6">
        <v>3000000</v>
      </c>
    </row>
    <row r="119" spans="1:4" ht="12.75">
      <c r="A119" s="20">
        <v>12</v>
      </c>
      <c r="B119" s="20">
        <v>2212</v>
      </c>
      <c r="C119" s="20" t="s">
        <v>129</v>
      </c>
      <c r="D119" s="6">
        <v>1200000</v>
      </c>
    </row>
    <row r="120" spans="1:4" ht="12.75">
      <c r="A120" s="20">
        <v>0</v>
      </c>
      <c r="B120" s="20">
        <v>2221</v>
      </c>
      <c r="C120" s="20" t="s">
        <v>130</v>
      </c>
      <c r="D120" s="6">
        <v>600000</v>
      </c>
    </row>
    <row r="121" spans="1:4" ht="12.75">
      <c r="A121" s="20"/>
      <c r="B121" s="20"/>
      <c r="C121" s="20"/>
      <c r="D121" s="6"/>
    </row>
    <row r="122" spans="1:4" ht="12.75">
      <c r="A122" s="20"/>
      <c r="B122" s="20"/>
      <c r="C122" s="25" t="s">
        <v>32</v>
      </c>
      <c r="D122" s="33">
        <f>SUM(D123:D127)</f>
        <v>1043400</v>
      </c>
    </row>
    <row r="123" spans="1:5" ht="12.75">
      <c r="A123" s="20">
        <v>20</v>
      </c>
      <c r="B123" s="20">
        <v>2310</v>
      </c>
      <c r="C123" s="20" t="s">
        <v>33</v>
      </c>
      <c r="D123" s="6">
        <v>30000</v>
      </c>
      <c r="E123" s="24"/>
    </row>
    <row r="124" spans="1:4" ht="12.75">
      <c r="A124" s="20">
        <v>0</v>
      </c>
      <c r="B124" s="20">
        <v>2310</v>
      </c>
      <c r="C124" s="20" t="s">
        <v>261</v>
      </c>
      <c r="D124" s="6">
        <v>512400</v>
      </c>
    </row>
    <row r="125" spans="1:4" ht="12.75">
      <c r="A125" s="20">
        <v>0</v>
      </c>
      <c r="B125" s="20">
        <v>2310</v>
      </c>
      <c r="C125" s="20" t="s">
        <v>262</v>
      </c>
      <c r="D125" s="6">
        <v>1000</v>
      </c>
    </row>
    <row r="126" spans="1:4" ht="12.75">
      <c r="A126" s="20">
        <v>21</v>
      </c>
      <c r="B126" s="20">
        <v>2321</v>
      </c>
      <c r="C126" s="20" t="s">
        <v>263</v>
      </c>
      <c r="D126" s="6">
        <v>500000</v>
      </c>
    </row>
    <row r="127" spans="1:4" ht="12.75">
      <c r="A127" s="20"/>
      <c r="B127" s="20"/>
      <c r="C127" s="20"/>
      <c r="D127" s="6"/>
    </row>
    <row r="128" spans="1:4" ht="12.75">
      <c r="A128" s="20"/>
      <c r="B128" s="20"/>
      <c r="C128" s="25" t="s">
        <v>34</v>
      </c>
      <c r="D128" s="33">
        <f>SUM(D130:D158)</f>
        <v>8998440</v>
      </c>
    </row>
    <row r="129" spans="1:4" ht="12.75">
      <c r="A129" s="20" t="s">
        <v>131</v>
      </c>
      <c r="B129" s="20"/>
      <c r="C129" s="25"/>
      <c r="D129" s="33"/>
    </row>
    <row r="130" spans="1:4" ht="12.75">
      <c r="A130" s="20">
        <v>1</v>
      </c>
      <c r="B130" s="20">
        <v>3111</v>
      </c>
      <c r="C130" s="20" t="s">
        <v>53</v>
      </c>
      <c r="D130" s="6">
        <v>1000000</v>
      </c>
    </row>
    <row r="131" spans="1:4" ht="12.75">
      <c r="A131" s="20"/>
      <c r="B131" s="20"/>
      <c r="C131" s="20" t="s">
        <v>209</v>
      </c>
      <c r="D131" s="6"/>
    </row>
    <row r="132" spans="1:4" ht="12.75">
      <c r="A132" s="20"/>
      <c r="B132" s="20"/>
      <c r="C132" s="20" t="s">
        <v>54</v>
      </c>
      <c r="D132" s="6">
        <v>7500</v>
      </c>
    </row>
    <row r="133" spans="1:4" ht="12.75">
      <c r="A133" s="20"/>
      <c r="B133" s="20"/>
      <c r="C133" s="20"/>
      <c r="D133" s="6"/>
    </row>
    <row r="134" spans="1:4" ht="12.75">
      <c r="A134" s="20" t="s">
        <v>132</v>
      </c>
      <c r="B134" s="20"/>
      <c r="C134" s="20"/>
      <c r="D134" s="6"/>
    </row>
    <row r="135" spans="1:4" ht="12.75">
      <c r="A135" s="20">
        <v>2</v>
      </c>
      <c r="B135" s="20">
        <v>3111</v>
      </c>
      <c r="C135" s="20" t="s">
        <v>55</v>
      </c>
      <c r="D135" s="6">
        <v>855000</v>
      </c>
    </row>
    <row r="136" spans="1:4" ht="12.75">
      <c r="A136" s="20"/>
      <c r="B136" s="20"/>
      <c r="C136" s="20" t="s">
        <v>209</v>
      </c>
      <c r="D136" s="6"/>
    </row>
    <row r="137" spans="1:4" ht="12.75">
      <c r="A137" s="20"/>
      <c r="B137" s="20"/>
      <c r="C137" s="20" t="s">
        <v>56</v>
      </c>
      <c r="D137" s="6">
        <v>100000</v>
      </c>
    </row>
    <row r="138" spans="1:4" ht="12.75">
      <c r="A138" s="20"/>
      <c r="B138" s="20"/>
      <c r="C138" s="20"/>
      <c r="D138" s="6"/>
    </row>
    <row r="139" spans="1:4" ht="12.75">
      <c r="A139" s="20" t="s">
        <v>48</v>
      </c>
      <c r="B139" s="20"/>
      <c r="C139" s="20"/>
      <c r="D139" s="6"/>
    </row>
    <row r="140" spans="1:4" ht="12.75">
      <c r="A140" s="20">
        <v>51</v>
      </c>
      <c r="B140" s="20">
        <v>3113</v>
      </c>
      <c r="C140" s="20" t="s">
        <v>187</v>
      </c>
      <c r="D140" s="6">
        <v>4370000</v>
      </c>
    </row>
    <row r="141" spans="1:4" ht="12.75">
      <c r="A141" s="20"/>
      <c r="B141" s="20"/>
      <c r="C141" s="20" t="s">
        <v>192</v>
      </c>
      <c r="D141" s="6"/>
    </row>
    <row r="142" spans="1:4" ht="12.75">
      <c r="A142" s="20"/>
      <c r="B142" s="20"/>
      <c r="C142" s="20" t="s">
        <v>188</v>
      </c>
      <c r="D142" s="6">
        <v>73000</v>
      </c>
    </row>
    <row r="143" spans="1:5" ht="12.75">
      <c r="A143" s="20"/>
      <c r="B143" s="20"/>
      <c r="C143" s="20"/>
      <c r="D143" s="6"/>
      <c r="E143" s="23"/>
    </row>
    <row r="144" spans="1:5" ht="12.75">
      <c r="A144" s="20" t="s">
        <v>133</v>
      </c>
      <c r="B144" s="20"/>
      <c r="C144" s="20"/>
      <c r="D144" s="6"/>
      <c r="E144" s="23"/>
    </row>
    <row r="145" spans="1:5" ht="12.75">
      <c r="A145" s="20">
        <v>52</v>
      </c>
      <c r="B145" s="20">
        <v>3114</v>
      </c>
      <c r="C145" s="20" t="s">
        <v>57</v>
      </c>
      <c r="D145" s="6">
        <v>475000</v>
      </c>
      <c r="E145" s="23"/>
    </row>
    <row r="146" spans="1:5" ht="12.75">
      <c r="A146" s="20"/>
      <c r="B146" s="20"/>
      <c r="C146" s="20" t="s">
        <v>191</v>
      </c>
      <c r="D146" s="6"/>
      <c r="E146" s="23"/>
    </row>
    <row r="147" spans="1:4" ht="12.75">
      <c r="A147" s="20"/>
      <c r="B147" s="20"/>
      <c r="C147" s="20" t="s">
        <v>58</v>
      </c>
      <c r="D147" s="6">
        <v>43224</v>
      </c>
    </row>
    <row r="148" spans="1:4" ht="12.75">
      <c r="A148" s="20"/>
      <c r="B148" s="20"/>
      <c r="C148" s="20"/>
      <c r="D148" s="6"/>
    </row>
    <row r="149" spans="1:4" ht="12.75">
      <c r="A149" s="20" t="s">
        <v>134</v>
      </c>
      <c r="B149" s="20"/>
      <c r="C149" s="20"/>
      <c r="D149" s="6"/>
    </row>
    <row r="150" spans="1:4" ht="12.75">
      <c r="A150" s="20">
        <v>55</v>
      </c>
      <c r="B150" s="20">
        <v>3122</v>
      </c>
      <c r="C150" s="20" t="s">
        <v>59</v>
      </c>
      <c r="D150" s="6">
        <v>1805000</v>
      </c>
    </row>
    <row r="151" spans="1:4" ht="12.75">
      <c r="A151" s="20"/>
      <c r="B151" s="20"/>
      <c r="C151" s="20" t="s">
        <v>186</v>
      </c>
      <c r="D151" s="6"/>
    </row>
    <row r="152" spans="1:4" ht="12.75">
      <c r="A152" s="20"/>
      <c r="B152" s="20"/>
      <c r="C152" s="20" t="s">
        <v>60</v>
      </c>
      <c r="D152" s="6">
        <v>100000</v>
      </c>
    </row>
    <row r="153" spans="1:4" ht="12.75">
      <c r="A153" s="20"/>
      <c r="B153" s="20"/>
      <c r="C153" s="20"/>
      <c r="D153" s="6"/>
    </row>
    <row r="154" spans="1:4" ht="12.75">
      <c r="A154" s="20" t="s">
        <v>135</v>
      </c>
      <c r="B154" s="20"/>
      <c r="C154" s="20"/>
      <c r="D154" s="6"/>
    </row>
    <row r="155" spans="1:4" ht="12.75">
      <c r="A155" s="20">
        <v>54</v>
      </c>
      <c r="B155" s="20">
        <v>3231</v>
      </c>
      <c r="C155" s="20" t="s">
        <v>212</v>
      </c>
      <c r="D155" s="6">
        <v>145000</v>
      </c>
    </row>
    <row r="156" spans="1:4" ht="12.75">
      <c r="A156" s="20"/>
      <c r="B156" s="20"/>
      <c r="C156" s="20" t="s">
        <v>211</v>
      </c>
      <c r="D156" s="6"/>
    </row>
    <row r="157" spans="1:4" ht="12.75">
      <c r="A157" s="20"/>
      <c r="B157" s="20"/>
      <c r="C157" s="20" t="s">
        <v>61</v>
      </c>
      <c r="D157" s="6">
        <v>24716</v>
      </c>
    </row>
    <row r="158" spans="1:5" ht="12.75">
      <c r="A158" s="20"/>
      <c r="B158" s="20"/>
      <c r="C158" s="20"/>
      <c r="D158" s="6"/>
      <c r="E158" s="23"/>
    </row>
    <row r="159" spans="1:4" ht="12.75">
      <c r="A159" s="20"/>
      <c r="B159" s="20"/>
      <c r="C159" s="25" t="s">
        <v>35</v>
      </c>
      <c r="D159" s="33">
        <f>SUM(D160:D182)</f>
        <v>7371000</v>
      </c>
    </row>
    <row r="160" spans="1:4" ht="12.75">
      <c r="A160" s="20">
        <v>163</v>
      </c>
      <c r="B160" s="20">
        <v>3314</v>
      </c>
      <c r="C160" s="20" t="s">
        <v>49</v>
      </c>
      <c r="D160" s="6">
        <v>938000</v>
      </c>
    </row>
    <row r="161" spans="1:4" ht="12.75">
      <c r="A161" s="20"/>
      <c r="B161" s="20"/>
      <c r="C161" s="20" t="s">
        <v>193</v>
      </c>
      <c r="D161" s="6"/>
    </row>
    <row r="162" spans="1:4" ht="12.75">
      <c r="A162" s="20">
        <v>164</v>
      </c>
      <c r="B162" s="20">
        <v>3315</v>
      </c>
      <c r="C162" s="20" t="s">
        <v>50</v>
      </c>
      <c r="D162" s="6">
        <v>625000</v>
      </c>
    </row>
    <row r="163" spans="1:4" ht="12.75">
      <c r="A163" s="20"/>
      <c r="B163" s="20"/>
      <c r="C163" s="20" t="s">
        <v>210</v>
      </c>
      <c r="D163" s="6"/>
    </row>
    <row r="164" spans="1:4" ht="12.75">
      <c r="A164" s="20"/>
      <c r="B164" s="20"/>
      <c r="C164" s="20"/>
      <c r="D164" s="33"/>
    </row>
    <row r="165" spans="1:4" ht="12.75">
      <c r="A165" s="20" t="s">
        <v>136</v>
      </c>
      <c r="B165" s="20"/>
      <c r="C165" s="20"/>
      <c r="D165" s="6"/>
    </row>
    <row r="166" spans="1:4" ht="12.75">
      <c r="A166" s="20">
        <v>166</v>
      </c>
      <c r="B166" s="20">
        <v>3319</v>
      </c>
      <c r="C166" s="20" t="s">
        <v>62</v>
      </c>
      <c r="D166" s="6">
        <v>2215000</v>
      </c>
    </row>
    <row r="167" spans="1:4" ht="12.75">
      <c r="A167" s="20"/>
      <c r="B167" s="20"/>
      <c r="C167" s="20" t="s">
        <v>264</v>
      </c>
      <c r="D167" s="6"/>
    </row>
    <row r="168" spans="1:4" ht="12.75">
      <c r="A168" s="20"/>
      <c r="B168" s="20"/>
      <c r="C168" s="20" t="s">
        <v>63</v>
      </c>
      <c r="D168" s="6">
        <v>20000</v>
      </c>
    </row>
    <row r="169" spans="1:4" ht="12.75">
      <c r="A169" s="20"/>
      <c r="B169" s="20"/>
      <c r="C169" s="20" t="s">
        <v>64</v>
      </c>
      <c r="D169" s="6">
        <v>700000</v>
      </c>
    </row>
    <row r="170" spans="1:4" ht="12.75">
      <c r="A170" s="20">
        <v>169</v>
      </c>
      <c r="B170" s="20">
        <v>3319</v>
      </c>
      <c r="C170" s="20" t="s">
        <v>51</v>
      </c>
      <c r="D170" s="6">
        <v>675000</v>
      </c>
    </row>
    <row r="171" spans="1:4" ht="12.75">
      <c r="A171" s="20"/>
      <c r="B171" s="20"/>
      <c r="C171" s="20" t="s">
        <v>265</v>
      </c>
      <c r="D171" s="6"/>
    </row>
    <row r="172" spans="1:4" ht="12.75">
      <c r="A172" s="20"/>
      <c r="B172" s="20"/>
      <c r="C172" s="20" t="s">
        <v>52</v>
      </c>
      <c r="D172" s="6">
        <v>33000</v>
      </c>
    </row>
    <row r="173" spans="1:4" ht="12.75">
      <c r="A173" s="20"/>
      <c r="B173" s="20"/>
      <c r="C173" s="20"/>
      <c r="D173" s="6"/>
    </row>
    <row r="174" spans="1:4" ht="12.75">
      <c r="A174" s="20">
        <v>167</v>
      </c>
      <c r="B174" s="20">
        <v>3319</v>
      </c>
      <c r="C174" s="20" t="s">
        <v>137</v>
      </c>
      <c r="D174" s="6">
        <v>60000</v>
      </c>
    </row>
    <row r="175" spans="1:4" ht="12.75">
      <c r="A175" s="20">
        <v>165</v>
      </c>
      <c r="B175" s="20">
        <v>3349</v>
      </c>
      <c r="C175" s="20" t="s">
        <v>266</v>
      </c>
      <c r="D175" s="6">
        <v>50000</v>
      </c>
    </row>
    <row r="176" spans="1:4" ht="12.75">
      <c r="A176" s="20">
        <v>162</v>
      </c>
      <c r="B176" s="20">
        <v>3399</v>
      </c>
      <c r="C176" s="20" t="s">
        <v>267</v>
      </c>
      <c r="D176" s="6">
        <v>255000</v>
      </c>
    </row>
    <row r="177" spans="1:4" ht="12.75">
      <c r="A177" s="20">
        <v>0</v>
      </c>
      <c r="B177" s="20">
        <v>3399</v>
      </c>
      <c r="C177" s="20" t="s">
        <v>138</v>
      </c>
      <c r="D177" s="6">
        <v>400000</v>
      </c>
    </row>
    <row r="178" spans="1:4" ht="12.75">
      <c r="A178" s="20"/>
      <c r="B178" s="20"/>
      <c r="C178" s="20"/>
      <c r="D178" s="6"/>
    </row>
    <row r="179" spans="1:4" ht="12.75">
      <c r="A179" s="20">
        <v>72</v>
      </c>
      <c r="B179" s="20"/>
      <c r="C179" s="25" t="s">
        <v>268</v>
      </c>
      <c r="D179" s="6">
        <v>400000</v>
      </c>
    </row>
    <row r="180" spans="1:4" ht="12.75">
      <c r="A180" s="20"/>
      <c r="B180" s="20"/>
      <c r="C180" s="20"/>
      <c r="D180" s="6"/>
    </row>
    <row r="181" spans="1:4" ht="12.75">
      <c r="A181" s="20">
        <v>74</v>
      </c>
      <c r="B181" s="20">
        <v>3322</v>
      </c>
      <c r="C181" s="20" t="s">
        <v>223</v>
      </c>
      <c r="D181" s="6">
        <v>1000000</v>
      </c>
    </row>
    <row r="182" spans="1:4" ht="12.75">
      <c r="A182" s="20"/>
      <c r="B182" s="20"/>
      <c r="C182" s="20"/>
      <c r="D182" s="6"/>
    </row>
    <row r="183" spans="1:4" ht="12.75">
      <c r="A183" s="20"/>
      <c r="B183" s="20"/>
      <c r="C183" s="25" t="s">
        <v>36</v>
      </c>
      <c r="D183" s="33">
        <f>D184+D186+D188+D189+D190</f>
        <v>3970000</v>
      </c>
    </row>
    <row r="184" spans="1:4" ht="12.75">
      <c r="A184" s="20">
        <v>0</v>
      </c>
      <c r="B184" s="20">
        <v>3419</v>
      </c>
      <c r="C184" s="20" t="s">
        <v>269</v>
      </c>
      <c r="D184" s="6">
        <v>100000</v>
      </c>
    </row>
    <row r="185" spans="1:5" ht="12.75">
      <c r="A185" s="20"/>
      <c r="B185" s="20"/>
      <c r="C185" s="20"/>
      <c r="D185" s="6"/>
      <c r="E185" s="18"/>
    </row>
    <row r="186" spans="1:5" ht="12.75">
      <c r="A186" s="20">
        <v>71</v>
      </c>
      <c r="B186" s="20">
        <v>3419</v>
      </c>
      <c r="C186" s="25" t="s">
        <v>217</v>
      </c>
      <c r="D186" s="6">
        <v>3300000</v>
      </c>
      <c r="E186" s="18"/>
    </row>
    <row r="187" spans="1:5" ht="12.75">
      <c r="A187" s="20"/>
      <c r="B187" s="20"/>
      <c r="C187" s="20"/>
      <c r="D187" s="6"/>
      <c r="E187" s="18"/>
    </row>
    <row r="188" spans="1:5" ht="12.75">
      <c r="A188" s="20">
        <v>0</v>
      </c>
      <c r="B188" s="20">
        <v>3421</v>
      </c>
      <c r="C188" s="20" t="s">
        <v>270</v>
      </c>
      <c r="D188" s="6">
        <v>130000</v>
      </c>
      <c r="E188" s="18"/>
    </row>
    <row r="189" spans="1:5" ht="12.75">
      <c r="A189" s="20">
        <v>0</v>
      </c>
      <c r="B189" s="20">
        <v>3429</v>
      </c>
      <c r="C189" s="20" t="s">
        <v>271</v>
      </c>
      <c r="D189" s="6">
        <v>140000</v>
      </c>
      <c r="E189" s="18"/>
    </row>
    <row r="190" spans="1:5" ht="12.75">
      <c r="A190" s="20">
        <v>34</v>
      </c>
      <c r="B190" s="20">
        <v>3419</v>
      </c>
      <c r="C190" s="20" t="s">
        <v>272</v>
      </c>
      <c r="D190" s="6">
        <v>300000</v>
      </c>
      <c r="E190" s="18"/>
    </row>
    <row r="191" spans="1:5" ht="12.75">
      <c r="A191" s="20"/>
      <c r="B191" s="20"/>
      <c r="C191" s="20"/>
      <c r="D191" s="6"/>
      <c r="E191" s="18"/>
    </row>
    <row r="192" spans="1:5" ht="12.75">
      <c r="A192" s="20"/>
      <c r="B192" s="20"/>
      <c r="C192" s="25" t="s">
        <v>37</v>
      </c>
      <c r="D192" s="33">
        <f>SUM(D194:D199)</f>
        <v>2061500</v>
      </c>
      <c r="E192" s="18"/>
    </row>
    <row r="193" spans="1:4" ht="12.75">
      <c r="A193" s="20" t="s">
        <v>139</v>
      </c>
      <c r="B193" s="20"/>
      <c r="C193" s="25"/>
      <c r="D193" s="33"/>
    </row>
    <row r="194" spans="1:4" ht="12.75">
      <c r="A194" s="20">
        <v>0</v>
      </c>
      <c r="B194" s="20">
        <v>3511</v>
      </c>
      <c r="C194" s="20" t="s">
        <v>140</v>
      </c>
      <c r="D194" s="6">
        <v>1406000</v>
      </c>
    </row>
    <row r="195" spans="1:4" ht="12.75">
      <c r="A195" s="20"/>
      <c r="B195" s="20"/>
      <c r="C195" s="20" t="s">
        <v>224</v>
      </c>
      <c r="D195" s="6"/>
    </row>
    <row r="196" spans="1:4" ht="12.75">
      <c r="A196" s="20">
        <v>0</v>
      </c>
      <c r="B196" s="20">
        <v>3511</v>
      </c>
      <c r="C196" s="20" t="s">
        <v>141</v>
      </c>
      <c r="D196" s="6">
        <v>190000</v>
      </c>
    </row>
    <row r="197" spans="1:4" ht="12.75">
      <c r="A197" s="20">
        <v>8</v>
      </c>
      <c r="B197" s="20">
        <v>3513</v>
      </c>
      <c r="C197" s="20" t="s">
        <v>289</v>
      </c>
      <c r="D197" s="6">
        <v>465500</v>
      </c>
    </row>
    <row r="198" spans="1:4" ht="12.75">
      <c r="A198" s="20"/>
      <c r="B198" s="20"/>
      <c r="C198" s="20" t="s">
        <v>225</v>
      </c>
      <c r="D198" s="6"/>
    </row>
    <row r="199" spans="1:4" ht="12.75">
      <c r="A199" s="20"/>
      <c r="B199" s="20"/>
      <c r="C199" s="20"/>
      <c r="D199" s="6"/>
    </row>
    <row r="200" spans="1:4" ht="12.75">
      <c r="A200" s="20"/>
      <c r="B200" s="20"/>
      <c r="C200" s="25" t="s">
        <v>38</v>
      </c>
      <c r="D200" s="33">
        <f>SUM(D202:D221)</f>
        <v>14589287</v>
      </c>
    </row>
    <row r="201" spans="1:4" ht="12.75">
      <c r="A201" s="20"/>
      <c r="B201" s="20"/>
      <c r="C201" s="20" t="s">
        <v>142</v>
      </c>
      <c r="D201" s="6"/>
    </row>
    <row r="202" spans="1:4" ht="12.75">
      <c r="A202" s="20">
        <v>808</v>
      </c>
      <c r="B202" s="20">
        <v>3612</v>
      </c>
      <c r="C202" s="20" t="s">
        <v>65</v>
      </c>
      <c r="D202" s="6">
        <v>4500000</v>
      </c>
    </row>
    <row r="203" spans="1:4" ht="12.75">
      <c r="A203" s="20">
        <v>8808</v>
      </c>
      <c r="B203" s="20">
        <v>3612</v>
      </c>
      <c r="C203" s="20" t="s">
        <v>66</v>
      </c>
      <c r="D203" s="6">
        <v>2150000</v>
      </c>
    </row>
    <row r="204" spans="1:4" ht="12.75">
      <c r="A204" s="20"/>
      <c r="B204" s="20"/>
      <c r="C204" s="20"/>
      <c r="D204" s="6"/>
    </row>
    <row r="205" spans="1:4" ht="12.75">
      <c r="A205" s="20"/>
      <c r="B205" s="20"/>
      <c r="C205" s="20" t="s">
        <v>143</v>
      </c>
      <c r="D205" s="6"/>
    </row>
    <row r="206" spans="1:4" ht="12.75">
      <c r="A206" s="20">
        <v>809</v>
      </c>
      <c r="B206" s="20">
        <v>3613</v>
      </c>
      <c r="C206" s="20" t="s">
        <v>65</v>
      </c>
      <c r="D206" s="6">
        <v>1100000</v>
      </c>
    </row>
    <row r="207" spans="1:4" ht="12.75">
      <c r="A207" s="20">
        <v>8809</v>
      </c>
      <c r="B207" s="20">
        <v>3613</v>
      </c>
      <c r="C207" s="20" t="s">
        <v>66</v>
      </c>
      <c r="D207" s="6">
        <v>1800000</v>
      </c>
    </row>
    <row r="208" spans="1:4" ht="12.75">
      <c r="A208" s="20"/>
      <c r="B208" s="20"/>
      <c r="C208" s="20"/>
      <c r="D208" s="6"/>
    </row>
    <row r="209" spans="1:4" ht="12.75">
      <c r="A209" s="20">
        <v>194</v>
      </c>
      <c r="B209" s="20">
        <v>3631</v>
      </c>
      <c r="C209" s="20" t="s">
        <v>67</v>
      </c>
      <c r="D209" s="6">
        <v>1150000</v>
      </c>
    </row>
    <row r="210" spans="1:4" ht="12.75">
      <c r="A210" s="20">
        <v>195</v>
      </c>
      <c r="B210" s="20">
        <v>3632</v>
      </c>
      <c r="C210" s="20" t="s">
        <v>275</v>
      </c>
      <c r="D210" s="6">
        <v>300000</v>
      </c>
    </row>
    <row r="211" spans="1:4" ht="12" customHeight="1">
      <c r="A211" s="20">
        <v>0</v>
      </c>
      <c r="B211" s="20">
        <v>3635</v>
      </c>
      <c r="C211" s="20" t="s">
        <v>39</v>
      </c>
      <c r="D211" s="6">
        <v>750000</v>
      </c>
    </row>
    <row r="212" spans="1:4" ht="12.75">
      <c r="A212" s="20"/>
      <c r="B212" s="20"/>
      <c r="C212" s="20"/>
      <c r="D212" s="33"/>
    </row>
    <row r="213" spans="1:4" ht="12.75">
      <c r="A213" s="20"/>
      <c r="B213" s="20"/>
      <c r="C213" s="20" t="s">
        <v>68</v>
      </c>
      <c r="D213" s="33"/>
    </row>
    <row r="214" spans="1:4" ht="12.75">
      <c r="A214" s="20">
        <v>0</v>
      </c>
      <c r="B214" s="20">
        <v>3639</v>
      </c>
      <c r="C214" s="20" t="s">
        <v>69</v>
      </c>
      <c r="D214" s="6">
        <v>500000</v>
      </c>
    </row>
    <row r="215" spans="1:4" ht="12.75">
      <c r="A215" s="20"/>
      <c r="B215" s="20"/>
      <c r="C215" s="20" t="s">
        <v>144</v>
      </c>
      <c r="D215" s="6">
        <v>2000000</v>
      </c>
    </row>
    <row r="216" spans="1:4" ht="12.75">
      <c r="A216" s="20">
        <v>36</v>
      </c>
      <c r="B216" s="20">
        <v>3639</v>
      </c>
      <c r="C216" s="20" t="s">
        <v>70</v>
      </c>
      <c r="D216" s="6">
        <v>110000</v>
      </c>
    </row>
    <row r="217" spans="1:4" ht="12.75">
      <c r="A217" s="20">
        <v>35</v>
      </c>
      <c r="B217" s="20">
        <v>3639</v>
      </c>
      <c r="C217" s="20" t="s">
        <v>290</v>
      </c>
      <c r="D217" s="6">
        <v>82000</v>
      </c>
    </row>
    <row r="218" spans="1:4" ht="12.75">
      <c r="A218" s="20"/>
      <c r="B218" s="20"/>
      <c r="C218" s="20" t="s">
        <v>213</v>
      </c>
      <c r="D218" s="6">
        <v>70000</v>
      </c>
    </row>
    <row r="219" spans="1:4" ht="12.75">
      <c r="A219" s="20"/>
      <c r="B219" s="20"/>
      <c r="C219" s="20" t="s">
        <v>214</v>
      </c>
      <c r="D219" s="6">
        <v>27287</v>
      </c>
    </row>
    <row r="220" spans="1:4" ht="12.75">
      <c r="A220" s="20">
        <v>37</v>
      </c>
      <c r="B220" s="20">
        <v>3639</v>
      </c>
      <c r="C220" s="20" t="s">
        <v>71</v>
      </c>
      <c r="D220" s="6">
        <v>50000</v>
      </c>
    </row>
    <row r="221" spans="1:4" ht="12.75">
      <c r="A221" s="20"/>
      <c r="B221" s="20"/>
      <c r="C221" s="20"/>
      <c r="D221" s="6"/>
    </row>
    <row r="222" spans="1:4" ht="12.75">
      <c r="A222" s="20"/>
      <c r="B222" s="20"/>
      <c r="C222" s="25" t="s">
        <v>17</v>
      </c>
      <c r="D222" s="33">
        <f>SUM(D223:D229)</f>
        <v>7915500</v>
      </c>
    </row>
    <row r="223" spans="1:4" ht="12.75">
      <c r="A223" s="20">
        <v>193</v>
      </c>
      <c r="B223" s="20">
        <v>3721</v>
      </c>
      <c r="C223" s="20" t="s">
        <v>72</v>
      </c>
      <c r="D223" s="6">
        <v>250000</v>
      </c>
    </row>
    <row r="224" spans="1:4" ht="12.75">
      <c r="A224" s="20">
        <v>192</v>
      </c>
      <c r="B224" s="20">
        <v>3722</v>
      </c>
      <c r="C224" s="20" t="s">
        <v>73</v>
      </c>
      <c r="D224" s="6">
        <v>3930500</v>
      </c>
    </row>
    <row r="225" spans="1:4" ht="12.75">
      <c r="A225" s="20">
        <v>192</v>
      </c>
      <c r="B225" s="20">
        <v>3722</v>
      </c>
      <c r="C225" s="20" t="s">
        <v>145</v>
      </c>
      <c r="D225" s="6">
        <v>350000</v>
      </c>
    </row>
    <row r="226" spans="1:4" ht="12.75">
      <c r="A226" s="20">
        <v>192</v>
      </c>
      <c r="B226" s="20">
        <v>3722</v>
      </c>
      <c r="C226" s="20" t="s">
        <v>146</v>
      </c>
      <c r="D226" s="6">
        <v>25000</v>
      </c>
    </row>
    <row r="227" spans="1:4" ht="12.75">
      <c r="A227" s="20">
        <v>196</v>
      </c>
      <c r="B227" s="20">
        <v>3722</v>
      </c>
      <c r="C227" s="20" t="s">
        <v>147</v>
      </c>
      <c r="D227" s="6">
        <v>860000</v>
      </c>
    </row>
    <row r="228" spans="1:4" ht="12.75">
      <c r="A228" s="20">
        <v>191</v>
      </c>
      <c r="B228" s="20">
        <v>3745</v>
      </c>
      <c r="C228" s="20" t="s">
        <v>148</v>
      </c>
      <c r="D228" s="6">
        <v>2500000</v>
      </c>
    </row>
    <row r="229" spans="1:4" ht="12.75">
      <c r="A229" s="20"/>
      <c r="B229" s="20"/>
      <c r="C229" s="20"/>
      <c r="D229" s="6"/>
    </row>
    <row r="230" spans="1:4" ht="12.75">
      <c r="A230" s="20"/>
      <c r="B230" s="20"/>
      <c r="C230" s="25" t="s">
        <v>40</v>
      </c>
      <c r="D230" s="6"/>
    </row>
    <row r="231" spans="1:4" ht="12.75">
      <c r="A231" s="20"/>
      <c r="B231" s="20"/>
      <c r="C231" s="25" t="s">
        <v>41</v>
      </c>
      <c r="D231" s="33">
        <f>SUM(D232:D237)</f>
        <v>1111000</v>
      </c>
    </row>
    <row r="232" spans="1:4" ht="12.75">
      <c r="A232" s="20" t="s">
        <v>139</v>
      </c>
      <c r="B232" s="20"/>
      <c r="C232" s="25"/>
      <c r="D232" s="6"/>
    </row>
    <row r="233" spans="1:4" ht="12.75">
      <c r="A233" s="20">
        <v>281</v>
      </c>
      <c r="B233" s="20">
        <v>4351</v>
      </c>
      <c r="C233" s="20" t="s">
        <v>74</v>
      </c>
      <c r="D233" s="6">
        <v>734000</v>
      </c>
    </row>
    <row r="234" spans="1:4" ht="12.75">
      <c r="A234" s="20"/>
      <c r="B234" s="20"/>
      <c r="C234" s="20" t="s">
        <v>226</v>
      </c>
      <c r="D234" s="6"/>
    </row>
    <row r="235" spans="1:4" ht="12.75">
      <c r="A235" s="20">
        <v>282</v>
      </c>
      <c r="B235" s="20">
        <v>4350</v>
      </c>
      <c r="C235" s="20" t="s">
        <v>75</v>
      </c>
      <c r="D235" s="6">
        <v>377000</v>
      </c>
    </row>
    <row r="236" spans="1:4" ht="12.75">
      <c r="A236" s="20"/>
      <c r="B236" s="20"/>
      <c r="C236" s="20" t="s">
        <v>227</v>
      </c>
      <c r="D236" s="6"/>
    </row>
    <row r="237" spans="1:4" ht="12.75">
      <c r="A237" s="20"/>
      <c r="B237" s="20"/>
      <c r="C237" s="20"/>
      <c r="D237" s="6"/>
    </row>
    <row r="238" spans="1:4" ht="12.75">
      <c r="A238" s="20"/>
      <c r="B238" s="20"/>
      <c r="C238" s="25" t="s">
        <v>116</v>
      </c>
      <c r="D238" s="33">
        <f>SUM(D239:D241)</f>
        <v>3000000</v>
      </c>
    </row>
    <row r="239" spans="1:4" ht="12.75">
      <c r="A239" s="20">
        <v>179</v>
      </c>
      <c r="B239" s="20">
        <v>5311</v>
      </c>
      <c r="C239" s="20" t="s">
        <v>117</v>
      </c>
      <c r="D239" s="6">
        <v>3000000</v>
      </c>
    </row>
    <row r="240" spans="1:4" ht="12.75">
      <c r="A240" s="20"/>
      <c r="B240" s="20"/>
      <c r="C240" s="20" t="s">
        <v>215</v>
      </c>
      <c r="D240" s="6"/>
    </row>
    <row r="241" spans="1:4" ht="12.75">
      <c r="A241" s="20"/>
      <c r="B241" s="20"/>
      <c r="C241" s="20"/>
      <c r="D241" s="6"/>
    </row>
    <row r="242" spans="1:5" ht="12.75">
      <c r="A242" s="20"/>
      <c r="B242" s="20"/>
      <c r="C242" s="25" t="s">
        <v>42</v>
      </c>
      <c r="D242" s="33">
        <f>SUM(D243)</f>
        <v>350000</v>
      </c>
      <c r="E242" s="23"/>
    </row>
    <row r="243" spans="1:5" ht="12.75">
      <c r="A243" s="20">
        <v>171</v>
      </c>
      <c r="B243" s="20">
        <v>5512</v>
      </c>
      <c r="C243" s="20" t="s">
        <v>276</v>
      </c>
      <c r="D243" s="6">
        <v>350000</v>
      </c>
      <c r="E243" s="23"/>
    </row>
    <row r="244" spans="1:4" ht="12.75">
      <c r="A244" s="20"/>
      <c r="B244" s="20"/>
      <c r="C244" s="20"/>
      <c r="D244" s="6"/>
    </row>
    <row r="245" spans="1:4" ht="12.75">
      <c r="A245" s="20"/>
      <c r="B245" s="20"/>
      <c r="C245" s="25" t="s">
        <v>43</v>
      </c>
      <c r="D245" s="33">
        <f>SUM(D246:D255)</f>
        <v>18140000</v>
      </c>
    </row>
    <row r="246" spans="1:4" ht="12.75">
      <c r="A246" s="20">
        <v>175</v>
      </c>
      <c r="B246" s="20">
        <v>6112</v>
      </c>
      <c r="C246" s="20" t="s">
        <v>44</v>
      </c>
      <c r="D246" s="6">
        <v>2100000</v>
      </c>
    </row>
    <row r="247" spans="1:4" ht="12.75">
      <c r="A247" s="20">
        <v>175</v>
      </c>
      <c r="B247" s="20">
        <v>6171</v>
      </c>
      <c r="C247" s="20" t="s">
        <v>45</v>
      </c>
      <c r="D247" s="6">
        <v>13770000</v>
      </c>
    </row>
    <row r="248" spans="1:4" ht="12.75">
      <c r="A248" s="20"/>
      <c r="B248" s="20"/>
      <c r="C248" s="20" t="s">
        <v>277</v>
      </c>
      <c r="D248" s="6"/>
    </row>
    <row r="249" spans="1:4" ht="12.75">
      <c r="A249" s="20">
        <v>172</v>
      </c>
      <c r="B249" s="20">
        <v>6171</v>
      </c>
      <c r="C249" s="20" t="s">
        <v>149</v>
      </c>
      <c r="D249" s="6">
        <v>50000</v>
      </c>
    </row>
    <row r="250" spans="1:4" ht="12.75">
      <c r="A250" s="20">
        <v>107</v>
      </c>
      <c r="B250" s="20">
        <v>6171</v>
      </c>
      <c r="C250" s="20" t="s">
        <v>76</v>
      </c>
      <c r="D250" s="6">
        <v>350000</v>
      </c>
    </row>
    <row r="251" spans="1:4" ht="12.75">
      <c r="A251" s="20">
        <v>173</v>
      </c>
      <c r="B251" s="20">
        <v>6171</v>
      </c>
      <c r="C251" s="20" t="s">
        <v>278</v>
      </c>
      <c r="D251" s="6">
        <v>1200000</v>
      </c>
    </row>
    <row r="252" spans="1:4" ht="12.75">
      <c r="A252" s="20">
        <v>176</v>
      </c>
      <c r="B252" s="20">
        <v>6171</v>
      </c>
      <c r="C252" s="20" t="s">
        <v>279</v>
      </c>
      <c r="D252" s="6">
        <v>220000</v>
      </c>
    </row>
    <row r="253" spans="1:5" ht="12.75">
      <c r="A253" s="20">
        <v>177</v>
      </c>
      <c r="B253" s="20">
        <v>6171</v>
      </c>
      <c r="C253" s="20" t="s">
        <v>280</v>
      </c>
      <c r="D253" s="6">
        <v>220000</v>
      </c>
      <c r="E253" s="23"/>
    </row>
    <row r="254" spans="1:4" ht="12.75">
      <c r="A254" s="20">
        <v>178</v>
      </c>
      <c r="B254" s="20">
        <v>6171</v>
      </c>
      <c r="C254" s="20" t="s">
        <v>150</v>
      </c>
      <c r="D254" s="6">
        <v>230000</v>
      </c>
    </row>
    <row r="255" spans="1:4" ht="12.75">
      <c r="A255" s="20"/>
      <c r="B255" s="20"/>
      <c r="C255" s="20"/>
      <c r="D255" s="6"/>
    </row>
    <row r="256" spans="1:4" ht="12.75">
      <c r="A256" s="20"/>
      <c r="B256" s="20"/>
      <c r="C256" s="25" t="s">
        <v>46</v>
      </c>
      <c r="D256" s="33">
        <f>SUM(D258:D263)</f>
        <v>10015000</v>
      </c>
    </row>
    <row r="257" spans="1:4" ht="12.75">
      <c r="A257" s="20"/>
      <c r="B257" s="20"/>
      <c r="C257" s="20" t="s">
        <v>151</v>
      </c>
      <c r="D257" s="33"/>
    </row>
    <row r="258" spans="1:4" ht="12.75">
      <c r="A258" s="20">
        <v>0</v>
      </c>
      <c r="B258" s="20">
        <v>6310</v>
      </c>
      <c r="C258" s="20" t="s">
        <v>152</v>
      </c>
      <c r="D258" s="6">
        <v>100000</v>
      </c>
    </row>
    <row r="259" spans="1:4" ht="12.75">
      <c r="A259" s="20">
        <v>0</v>
      </c>
      <c r="B259" s="20">
        <v>6320</v>
      </c>
      <c r="C259" s="20" t="s">
        <v>153</v>
      </c>
      <c r="D259" s="6">
        <v>400000</v>
      </c>
    </row>
    <row r="260" spans="1:4" ht="12.75">
      <c r="A260" s="20">
        <v>0</v>
      </c>
      <c r="B260" s="20">
        <v>6399</v>
      </c>
      <c r="C260" s="20" t="s">
        <v>154</v>
      </c>
      <c r="D260" s="6">
        <v>15000</v>
      </c>
    </row>
    <row r="261" spans="1:4" ht="12.75">
      <c r="A261" s="20"/>
      <c r="B261" s="20"/>
      <c r="C261" s="20" t="s">
        <v>155</v>
      </c>
      <c r="D261" s="6">
        <v>7000000</v>
      </c>
    </row>
    <row r="262" spans="1:4" ht="12.75">
      <c r="A262" s="20">
        <v>343</v>
      </c>
      <c r="B262" s="20">
        <v>6399</v>
      </c>
      <c r="C262" s="20" t="s">
        <v>156</v>
      </c>
      <c r="D262" s="6">
        <v>2500000</v>
      </c>
    </row>
    <row r="263" spans="1:4" ht="12.75">
      <c r="A263" s="20"/>
      <c r="B263" s="20"/>
      <c r="C263" s="20"/>
      <c r="D263" s="6"/>
    </row>
    <row r="264" spans="1:4" ht="12.75">
      <c r="A264" s="25"/>
      <c r="B264" s="25"/>
      <c r="C264" s="25" t="s">
        <v>47</v>
      </c>
      <c r="D264" s="33">
        <f>SUM(D265:D270)</f>
        <v>402713</v>
      </c>
    </row>
    <row r="265" spans="1:4" ht="12.75">
      <c r="A265" s="20">
        <v>0</v>
      </c>
      <c r="B265" s="20">
        <v>6409</v>
      </c>
      <c r="C265" s="20" t="s">
        <v>77</v>
      </c>
      <c r="D265" s="6">
        <v>402713</v>
      </c>
    </row>
    <row r="266" spans="1:4" ht="12.75">
      <c r="A266" s="20"/>
      <c r="B266" s="20"/>
      <c r="C266" s="20" t="s">
        <v>97</v>
      </c>
      <c r="D266" s="6"/>
    </row>
    <row r="267" spans="1:4" ht="12.75">
      <c r="A267" s="20"/>
      <c r="B267" s="20"/>
      <c r="C267" s="20" t="s">
        <v>190</v>
      </c>
      <c r="D267" s="33"/>
    </row>
    <row r="268" spans="1:4" ht="12.75">
      <c r="A268" s="20"/>
      <c r="B268" s="20"/>
      <c r="C268" s="20"/>
      <c r="D268" s="6"/>
    </row>
    <row r="269" spans="1:4" ht="12.75">
      <c r="A269" s="20">
        <v>59</v>
      </c>
      <c r="B269" s="20">
        <v>6409</v>
      </c>
      <c r="C269" s="20" t="s">
        <v>218</v>
      </c>
      <c r="D269" s="6">
        <v>0</v>
      </c>
    </row>
    <row r="270" spans="1:4" ht="12.75">
      <c r="A270" s="20"/>
      <c r="B270" s="20"/>
      <c r="C270" s="20"/>
      <c r="D270" s="6"/>
    </row>
    <row r="271" spans="1:4" ht="12.75">
      <c r="A271" s="20"/>
      <c r="B271" s="20"/>
      <c r="C271" s="25" t="s">
        <v>81</v>
      </c>
      <c r="D271" s="33">
        <f>SUM(D272:D277)</f>
        <v>330000</v>
      </c>
    </row>
    <row r="272" spans="1:4" ht="12.75">
      <c r="A272" s="20">
        <v>1225</v>
      </c>
      <c r="B272" s="20">
        <v>3111</v>
      </c>
      <c r="C272" s="20" t="s">
        <v>178</v>
      </c>
      <c r="D272" s="6">
        <v>20000</v>
      </c>
    </row>
    <row r="273" spans="1:4" ht="12.75">
      <c r="A273" s="20">
        <v>21144</v>
      </c>
      <c r="B273" s="20">
        <v>2221</v>
      </c>
      <c r="C273" s="20" t="s">
        <v>179</v>
      </c>
      <c r="D273" s="6">
        <v>70000</v>
      </c>
    </row>
    <row r="274" spans="1:4" ht="12.75">
      <c r="A274" s="20">
        <v>0</v>
      </c>
      <c r="B274" s="20">
        <v>3639</v>
      </c>
      <c r="C274" s="20" t="s">
        <v>301</v>
      </c>
      <c r="D274" s="6">
        <v>50000</v>
      </c>
    </row>
    <row r="275" spans="1:4" ht="12.75">
      <c r="A275" s="20">
        <v>201424</v>
      </c>
      <c r="B275" s="20">
        <v>3639</v>
      </c>
      <c r="C275" s="20" t="s">
        <v>180</v>
      </c>
      <c r="D275" s="6">
        <v>140000</v>
      </c>
    </row>
    <row r="276" spans="1:4" ht="12.75">
      <c r="A276" s="20">
        <v>2201518</v>
      </c>
      <c r="B276" s="20">
        <v>3613</v>
      </c>
      <c r="C276" s="20" t="s">
        <v>181</v>
      </c>
      <c r="D276" s="6">
        <v>50000</v>
      </c>
    </row>
    <row r="277" spans="1:4" ht="12.75">
      <c r="A277" s="20"/>
      <c r="B277" s="20"/>
      <c r="C277" s="20"/>
      <c r="D277" s="6"/>
    </row>
    <row r="278" spans="1:4" ht="12.75">
      <c r="A278" s="20"/>
      <c r="B278" s="20"/>
      <c r="C278" s="20"/>
      <c r="D278" s="6"/>
    </row>
    <row r="279" spans="1:4" ht="12.75">
      <c r="A279" s="26"/>
      <c r="B279" s="26"/>
      <c r="C279" s="27" t="s">
        <v>157</v>
      </c>
      <c r="D279" s="16">
        <f>D281+D294+D317+D324+D336+D344+D353</f>
        <v>78476524</v>
      </c>
    </row>
    <row r="280" spans="1:4" ht="12.75">
      <c r="A280" s="28"/>
      <c r="B280" s="28"/>
      <c r="C280" s="29"/>
      <c r="D280" s="6"/>
    </row>
    <row r="281" spans="1:4" ht="12.75">
      <c r="A281" s="14"/>
      <c r="B281" s="20"/>
      <c r="C281" s="1" t="s">
        <v>115</v>
      </c>
      <c r="D281" s="33">
        <f>SUM(D283:D293)</f>
        <v>2133000</v>
      </c>
    </row>
    <row r="282" spans="1:4" ht="12.75">
      <c r="A282" s="14" t="s">
        <v>219</v>
      </c>
      <c r="B282" s="1"/>
      <c r="C282" s="20"/>
      <c r="D282" s="33"/>
    </row>
    <row r="283" spans="1:4" ht="12.75">
      <c r="A283" s="14">
        <v>301</v>
      </c>
      <c r="B283" s="14"/>
      <c r="C283" s="20" t="s">
        <v>107</v>
      </c>
      <c r="D283" s="6">
        <v>265000</v>
      </c>
    </row>
    <row r="284" spans="1:4" ht="12.75">
      <c r="A284" s="14">
        <v>302</v>
      </c>
      <c r="B284" s="14"/>
      <c r="C284" s="20" t="s">
        <v>108</v>
      </c>
      <c r="D284" s="6">
        <v>431000</v>
      </c>
    </row>
    <row r="285" spans="1:4" ht="12.75">
      <c r="A285" s="14">
        <v>303</v>
      </c>
      <c r="B285" s="14"/>
      <c r="C285" s="20" t="s">
        <v>109</v>
      </c>
      <c r="D285" s="6">
        <v>206000</v>
      </c>
    </row>
    <row r="286" spans="1:4" ht="12.75">
      <c r="A286" s="14">
        <v>309</v>
      </c>
      <c r="B286" s="14"/>
      <c r="C286" s="20" t="s">
        <v>281</v>
      </c>
      <c r="D286" s="6">
        <v>510000</v>
      </c>
    </row>
    <row r="287" spans="1:4" ht="12.75">
      <c r="A287" s="14">
        <v>310</v>
      </c>
      <c r="B287" s="14"/>
      <c r="C287" s="20" t="s">
        <v>110</v>
      </c>
      <c r="D287" s="6">
        <v>110000</v>
      </c>
    </row>
    <row r="288" spans="1:4" ht="12.75">
      <c r="A288" s="14">
        <v>311</v>
      </c>
      <c r="B288" s="14"/>
      <c r="C288" s="20" t="s">
        <v>111</v>
      </c>
      <c r="D288" s="6">
        <v>165000</v>
      </c>
    </row>
    <row r="289" spans="1:4" ht="12.75">
      <c r="A289" s="14">
        <v>312</v>
      </c>
      <c r="B289" s="14"/>
      <c r="C289" s="20" t="s">
        <v>112</v>
      </c>
      <c r="D289" s="6">
        <v>279000</v>
      </c>
    </row>
    <row r="290" spans="1:4" ht="12.75">
      <c r="A290" s="14">
        <v>313</v>
      </c>
      <c r="B290" s="14"/>
      <c r="C290" s="20" t="s">
        <v>113</v>
      </c>
      <c r="D290" s="6">
        <v>48000</v>
      </c>
    </row>
    <row r="291" spans="1:4" ht="12.75">
      <c r="A291" s="14">
        <v>318</v>
      </c>
      <c r="B291" s="14"/>
      <c r="C291" s="20" t="s">
        <v>114</v>
      </c>
      <c r="D291" s="6">
        <v>119000</v>
      </c>
    </row>
    <row r="292" spans="1:4" ht="12.75">
      <c r="A292" s="14"/>
      <c r="B292" s="14"/>
      <c r="C292" s="20"/>
      <c r="D292" s="6"/>
    </row>
    <row r="293" spans="1:5" ht="12.75">
      <c r="A293" s="28"/>
      <c r="B293" s="28"/>
      <c r="C293" s="29"/>
      <c r="D293" s="34"/>
      <c r="E293" s="4"/>
    </row>
    <row r="294" spans="1:5" ht="12.75">
      <c r="A294" s="20"/>
      <c r="B294" s="20"/>
      <c r="C294" s="25" t="s">
        <v>86</v>
      </c>
      <c r="D294" s="34">
        <f>D295+D310+D311+D313+D314+D315</f>
        <v>22818000</v>
      </c>
      <c r="E294" s="5"/>
    </row>
    <row r="295" spans="1:5" ht="12.75">
      <c r="A295" s="20">
        <v>24</v>
      </c>
      <c r="B295" s="20">
        <v>2310</v>
      </c>
      <c r="C295" s="20" t="s">
        <v>87</v>
      </c>
      <c r="D295" s="35">
        <f>SUM(D296:D309)</f>
        <v>17200000</v>
      </c>
      <c r="E295" s="5"/>
    </row>
    <row r="296" spans="1:5" ht="12.75">
      <c r="A296" s="20"/>
      <c r="B296" s="20">
        <v>2321</v>
      </c>
      <c r="C296" s="20" t="s">
        <v>88</v>
      </c>
      <c r="D296" s="35"/>
      <c r="E296" s="5"/>
    </row>
    <row r="297" spans="1:5" ht="12.75">
      <c r="A297" s="20"/>
      <c r="B297" s="20"/>
      <c r="C297" s="30" t="s">
        <v>194</v>
      </c>
      <c r="D297" s="35">
        <v>50000</v>
      </c>
      <c r="E297" s="5"/>
    </row>
    <row r="298" spans="1:5" ht="12.75">
      <c r="A298" s="20"/>
      <c r="B298" s="20"/>
      <c r="C298" s="30" t="s">
        <v>196</v>
      </c>
      <c r="D298" s="35">
        <v>50000</v>
      </c>
      <c r="E298" s="5"/>
    </row>
    <row r="299" spans="1:5" ht="12.75">
      <c r="A299" s="20"/>
      <c r="B299" s="20"/>
      <c r="C299" s="30" t="s">
        <v>195</v>
      </c>
      <c r="D299" s="35">
        <v>5600000</v>
      </c>
      <c r="E299" s="5"/>
    </row>
    <row r="300" spans="1:5" ht="12.75">
      <c r="A300" s="20"/>
      <c r="B300" s="20"/>
      <c r="C300" s="30" t="s">
        <v>197</v>
      </c>
      <c r="D300" s="35">
        <v>2000000</v>
      </c>
      <c r="E300" s="5"/>
    </row>
    <row r="301" spans="1:5" ht="12.75">
      <c r="A301" s="20"/>
      <c r="B301" s="20"/>
      <c r="C301" s="30" t="s">
        <v>198</v>
      </c>
      <c r="D301" s="35">
        <v>200000</v>
      </c>
      <c r="E301" s="5"/>
    </row>
    <row r="302" spans="1:5" ht="12.75">
      <c r="A302" s="20"/>
      <c r="B302" s="20"/>
      <c r="C302" s="30" t="s">
        <v>199</v>
      </c>
      <c r="D302" s="35">
        <v>600000</v>
      </c>
      <c r="E302" s="5"/>
    </row>
    <row r="303" spans="1:5" ht="12.75">
      <c r="A303" s="20"/>
      <c r="B303" s="20"/>
      <c r="C303" s="30" t="s">
        <v>200</v>
      </c>
      <c r="D303" s="35">
        <v>50000</v>
      </c>
      <c r="E303" s="5"/>
    </row>
    <row r="304" spans="1:5" ht="12.75">
      <c r="A304" s="20"/>
      <c r="B304" s="20"/>
      <c r="C304" s="30" t="s">
        <v>201</v>
      </c>
      <c r="D304" s="35">
        <v>2000000</v>
      </c>
      <c r="E304" s="5"/>
    </row>
    <row r="305" spans="1:5" ht="12.75">
      <c r="A305" s="20"/>
      <c r="B305" s="20"/>
      <c r="C305" s="30" t="s">
        <v>202</v>
      </c>
      <c r="D305" s="35">
        <v>1000000</v>
      </c>
      <c r="E305" s="5"/>
    </row>
    <row r="306" spans="1:5" ht="12.75">
      <c r="A306" s="20"/>
      <c r="B306" s="20"/>
      <c r="C306" s="30" t="s">
        <v>203</v>
      </c>
      <c r="D306" s="35">
        <v>1750000</v>
      </c>
      <c r="E306" s="5"/>
    </row>
    <row r="307" spans="1:5" ht="12.75">
      <c r="A307" s="20"/>
      <c r="B307" s="20"/>
      <c r="C307" s="30" t="s">
        <v>204</v>
      </c>
      <c r="D307" s="35">
        <v>900000</v>
      </c>
      <c r="E307" s="5"/>
    </row>
    <row r="308" spans="1:5" ht="12.75">
      <c r="A308" s="20"/>
      <c r="B308" s="20"/>
      <c r="C308" s="30" t="s">
        <v>205</v>
      </c>
      <c r="D308" s="35">
        <v>3000000</v>
      </c>
      <c r="E308" s="5"/>
    </row>
    <row r="309" spans="1:5" ht="12.75">
      <c r="A309" s="20"/>
      <c r="B309" s="20"/>
      <c r="C309" s="30" t="s">
        <v>189</v>
      </c>
      <c r="D309" s="35"/>
      <c r="E309" s="5"/>
    </row>
    <row r="310" spans="1:5" ht="12.75">
      <c r="A310" s="20">
        <v>11</v>
      </c>
      <c r="B310" s="20">
        <v>3745</v>
      </c>
      <c r="C310" s="20" t="s">
        <v>158</v>
      </c>
      <c r="D310" s="35">
        <v>18000</v>
      </c>
      <c r="E310" s="5"/>
    </row>
    <row r="311" spans="1:5" ht="12.75">
      <c r="A311" s="20">
        <v>346</v>
      </c>
      <c r="B311" s="20"/>
      <c r="C311" s="20" t="s">
        <v>282</v>
      </c>
      <c r="D311" s="35">
        <v>900000</v>
      </c>
      <c r="E311" s="5"/>
    </row>
    <row r="312" spans="1:5" ht="12.75">
      <c r="A312" s="20"/>
      <c r="B312" s="20"/>
      <c r="C312" s="20" t="s">
        <v>159</v>
      </c>
      <c r="D312" s="35"/>
      <c r="E312" s="5"/>
    </row>
    <row r="313" spans="1:5" ht="12.75">
      <c r="A313" s="20">
        <v>347</v>
      </c>
      <c r="B313" s="20"/>
      <c r="C313" s="20" t="s">
        <v>283</v>
      </c>
      <c r="D313" s="35">
        <v>200000</v>
      </c>
      <c r="E313" s="5"/>
    </row>
    <row r="314" spans="1:5" ht="12.75">
      <c r="A314" s="20">
        <v>1236</v>
      </c>
      <c r="B314" s="20"/>
      <c r="C314" s="20" t="s">
        <v>284</v>
      </c>
      <c r="D314" s="35">
        <v>1500000</v>
      </c>
      <c r="E314" s="5"/>
    </row>
    <row r="315" spans="1:5" ht="12.75">
      <c r="A315" s="20">
        <v>3322</v>
      </c>
      <c r="B315" s="20">
        <v>3322</v>
      </c>
      <c r="C315" s="20" t="s">
        <v>89</v>
      </c>
      <c r="D315" s="35">
        <v>3000000</v>
      </c>
      <c r="E315" s="5"/>
    </row>
    <row r="316" spans="1:5" ht="12.75">
      <c r="A316" s="20"/>
      <c r="B316" s="20"/>
      <c r="C316" s="20"/>
      <c r="D316" s="35"/>
      <c r="E316" s="5"/>
    </row>
    <row r="317" spans="1:5" ht="12.75">
      <c r="A317" s="20"/>
      <c r="B317" s="20"/>
      <c r="C317" s="25" t="s">
        <v>94</v>
      </c>
      <c r="D317" s="33">
        <f>SUM(D318:D323)</f>
        <v>1650000</v>
      </c>
      <c r="E317" s="5"/>
    </row>
    <row r="318" spans="1:5" ht="12.75">
      <c r="A318" s="14">
        <v>1006</v>
      </c>
      <c r="B318" s="14">
        <v>3633</v>
      </c>
      <c r="C318" s="20" t="s">
        <v>163</v>
      </c>
      <c r="D318" s="6">
        <v>300000</v>
      </c>
      <c r="E318" s="5"/>
    </row>
    <row r="319" spans="1:5" ht="12.75">
      <c r="A319" s="14"/>
      <c r="B319" s="14"/>
      <c r="C319" s="20" t="s">
        <v>164</v>
      </c>
      <c r="D319" s="33"/>
      <c r="E319" s="5"/>
    </row>
    <row r="320" spans="1:5" ht="12.75">
      <c r="A320" s="31">
        <v>201304</v>
      </c>
      <c r="B320" s="14">
        <v>3349</v>
      </c>
      <c r="C320" s="20" t="s">
        <v>165</v>
      </c>
      <c r="D320" s="6">
        <v>400000</v>
      </c>
      <c r="E320" s="5"/>
    </row>
    <row r="321" spans="1:5" ht="12.75">
      <c r="A321" s="7">
        <v>201507</v>
      </c>
      <c r="B321" s="14">
        <v>3613</v>
      </c>
      <c r="C321" s="20" t="s">
        <v>95</v>
      </c>
      <c r="D321" s="6">
        <v>250000</v>
      </c>
      <c r="E321" s="5"/>
    </row>
    <row r="322" spans="1:5" ht="12.75">
      <c r="A322" s="7">
        <v>201702</v>
      </c>
      <c r="B322" s="31">
        <v>3633</v>
      </c>
      <c r="C322" s="20" t="s">
        <v>216</v>
      </c>
      <c r="D322" s="6">
        <v>700000</v>
      </c>
      <c r="E322" s="5"/>
    </row>
    <row r="323" spans="1:5" ht="12.75">
      <c r="A323" s="20"/>
      <c r="B323" s="20"/>
      <c r="C323" s="20"/>
      <c r="D323" s="6"/>
      <c r="E323" s="5"/>
    </row>
    <row r="324" spans="1:4" ht="12.75">
      <c r="A324" s="20"/>
      <c r="B324" s="20"/>
      <c r="C324" s="25" t="s">
        <v>90</v>
      </c>
      <c r="D324" s="33">
        <f>SUM(D325:D334)</f>
        <v>4100000</v>
      </c>
    </row>
    <row r="325" spans="1:4" ht="12.75">
      <c r="A325" s="31">
        <v>1114</v>
      </c>
      <c r="B325" s="14">
        <v>2219</v>
      </c>
      <c r="C325" s="20" t="s">
        <v>91</v>
      </c>
      <c r="D325" s="6">
        <v>100000</v>
      </c>
    </row>
    <row r="326" spans="1:4" ht="12.75">
      <c r="A326" s="31">
        <v>201422</v>
      </c>
      <c r="B326" s="14">
        <v>2212</v>
      </c>
      <c r="C326" s="20" t="s">
        <v>93</v>
      </c>
      <c r="D326" s="6">
        <v>100000</v>
      </c>
    </row>
    <row r="327" spans="1:4" ht="12.75">
      <c r="A327" s="7">
        <v>201601</v>
      </c>
      <c r="B327" s="14">
        <v>2219</v>
      </c>
      <c r="C327" s="20" t="s">
        <v>285</v>
      </c>
      <c r="D327" s="6">
        <v>500000</v>
      </c>
    </row>
    <row r="328" spans="1:4" ht="12.75">
      <c r="A328" s="7">
        <v>201602</v>
      </c>
      <c r="B328" s="14">
        <v>2212</v>
      </c>
      <c r="C328" s="20" t="s">
        <v>356</v>
      </c>
      <c r="D328" s="6">
        <v>300000</v>
      </c>
    </row>
    <row r="329" spans="1:4" ht="12.75">
      <c r="A329" s="7">
        <v>201623</v>
      </c>
      <c r="B329" s="31">
        <v>2223</v>
      </c>
      <c r="C329" s="20" t="s">
        <v>162</v>
      </c>
      <c r="D329" s="6">
        <v>500000</v>
      </c>
    </row>
    <row r="330" spans="1:4" ht="12.75">
      <c r="A330" s="7">
        <v>201704</v>
      </c>
      <c r="B330" s="31">
        <v>2212</v>
      </c>
      <c r="C330" s="20" t="s">
        <v>291</v>
      </c>
      <c r="D330" s="6">
        <v>100000</v>
      </c>
    </row>
    <row r="331" spans="1:4" ht="12.75">
      <c r="A331" s="31">
        <v>201706</v>
      </c>
      <c r="B331" s="14">
        <v>2212</v>
      </c>
      <c r="C331" s="20" t="s">
        <v>160</v>
      </c>
      <c r="D331" s="6">
        <v>2000000</v>
      </c>
    </row>
    <row r="332" spans="1:4" ht="12.75">
      <c r="A332" s="7">
        <v>201707</v>
      </c>
      <c r="B332" s="14">
        <v>2212</v>
      </c>
      <c r="C332" s="20" t="s">
        <v>161</v>
      </c>
      <c r="D332" s="6">
        <v>300000</v>
      </c>
    </row>
    <row r="333" spans="1:4" ht="12.75">
      <c r="A333" s="31">
        <v>201708</v>
      </c>
      <c r="B333" s="14">
        <v>2212</v>
      </c>
      <c r="C333" s="20" t="s">
        <v>92</v>
      </c>
      <c r="D333" s="6">
        <v>100000</v>
      </c>
    </row>
    <row r="334" spans="1:4" ht="12.75">
      <c r="A334" s="31">
        <v>201709</v>
      </c>
      <c r="B334" s="14">
        <v>2212</v>
      </c>
      <c r="C334" s="20" t="s">
        <v>184</v>
      </c>
      <c r="D334" s="6">
        <v>100000</v>
      </c>
    </row>
    <row r="335" spans="1:4" ht="12.75">
      <c r="A335" s="31"/>
      <c r="B335" s="14"/>
      <c r="C335" s="20"/>
      <c r="D335" s="6"/>
    </row>
    <row r="336" spans="1:4" ht="12.75">
      <c r="A336" s="31"/>
      <c r="B336" s="14"/>
      <c r="C336" s="25" t="s">
        <v>287</v>
      </c>
      <c r="D336" s="33">
        <f>SUM(D337:D342)</f>
        <v>30200000</v>
      </c>
    </row>
    <row r="337" spans="1:4" ht="12.75">
      <c r="A337" s="31">
        <v>201424</v>
      </c>
      <c r="B337" s="14">
        <v>3639</v>
      </c>
      <c r="C337" s="20" t="s">
        <v>171</v>
      </c>
      <c r="D337" s="6">
        <v>23400000</v>
      </c>
    </row>
    <row r="338" spans="1:4" ht="12.75">
      <c r="A338" s="14">
        <v>201514</v>
      </c>
      <c r="B338" s="14">
        <v>3639</v>
      </c>
      <c r="C338" s="20" t="s">
        <v>172</v>
      </c>
      <c r="D338" s="6">
        <v>100000</v>
      </c>
    </row>
    <row r="339" spans="1:4" ht="12.75">
      <c r="A339" s="14">
        <v>201604</v>
      </c>
      <c r="B339" s="14">
        <v>3639</v>
      </c>
      <c r="C339" s="14" t="s">
        <v>173</v>
      </c>
      <c r="D339" s="6">
        <v>3000000</v>
      </c>
    </row>
    <row r="340" spans="1:4" ht="12.75">
      <c r="A340" s="14">
        <v>201606</v>
      </c>
      <c r="B340" s="14">
        <v>2321</v>
      </c>
      <c r="C340" s="14" t="s">
        <v>175</v>
      </c>
      <c r="D340" s="6">
        <v>300000</v>
      </c>
    </row>
    <row r="341" spans="1:4" ht="12.75">
      <c r="A341" s="14">
        <v>201614</v>
      </c>
      <c r="B341" s="14">
        <v>2321</v>
      </c>
      <c r="C341" s="14" t="s">
        <v>176</v>
      </c>
      <c r="D341" s="6">
        <v>400000</v>
      </c>
    </row>
    <row r="342" spans="1:4" ht="12.75">
      <c r="A342" s="7">
        <v>201703</v>
      </c>
      <c r="B342" s="23"/>
      <c r="C342" s="31" t="s">
        <v>207</v>
      </c>
      <c r="D342" s="6">
        <v>3000000</v>
      </c>
    </row>
    <row r="343" spans="1:4" ht="12.75">
      <c r="A343" s="31"/>
      <c r="B343" s="14"/>
      <c r="C343" s="20"/>
      <c r="D343" s="6"/>
    </row>
    <row r="344" spans="1:4" ht="12.75">
      <c r="A344" s="20"/>
      <c r="B344" s="20"/>
      <c r="C344" s="25" t="s">
        <v>286</v>
      </c>
      <c r="D344" s="33">
        <f>SUM(D345:D351)</f>
        <v>8075524</v>
      </c>
    </row>
    <row r="345" spans="1:4" ht="12.75">
      <c r="A345" s="7">
        <v>201519</v>
      </c>
      <c r="B345" s="7">
        <v>3613</v>
      </c>
      <c r="C345" s="31" t="s">
        <v>292</v>
      </c>
      <c r="D345" s="6">
        <v>1000000</v>
      </c>
    </row>
    <row r="346" spans="1:4" ht="12.75">
      <c r="A346" s="20">
        <v>201608</v>
      </c>
      <c r="B346" s="20">
        <v>3114</v>
      </c>
      <c r="C346" s="20" t="s">
        <v>293</v>
      </c>
      <c r="D346" s="6">
        <v>575524</v>
      </c>
    </row>
    <row r="347" spans="1:4" ht="12.75">
      <c r="A347" s="7">
        <v>201617</v>
      </c>
      <c r="B347" s="7">
        <v>3111</v>
      </c>
      <c r="C347" s="31" t="s">
        <v>167</v>
      </c>
      <c r="D347" s="6">
        <v>250000</v>
      </c>
    </row>
    <row r="348" spans="1:4" ht="12.75">
      <c r="A348" s="7">
        <v>201620</v>
      </c>
      <c r="B348" s="7">
        <v>3613</v>
      </c>
      <c r="C348" s="31" t="s">
        <v>170</v>
      </c>
      <c r="D348" s="6">
        <v>1000000</v>
      </c>
    </row>
    <row r="349" spans="1:4" ht="12.75">
      <c r="A349" s="20">
        <v>201710</v>
      </c>
      <c r="B349" s="20">
        <v>3612</v>
      </c>
      <c r="C349" s="20" t="s">
        <v>294</v>
      </c>
      <c r="D349" s="6">
        <v>4000000</v>
      </c>
    </row>
    <row r="350" spans="1:4" ht="12.75">
      <c r="A350" s="14">
        <v>201711</v>
      </c>
      <c r="B350" s="14">
        <v>3612</v>
      </c>
      <c r="C350" s="20" t="s">
        <v>166</v>
      </c>
      <c r="D350" s="6">
        <v>1000000</v>
      </c>
    </row>
    <row r="351" spans="1:4" ht="12.75">
      <c r="A351" s="7">
        <v>201712</v>
      </c>
      <c r="B351" s="36" t="s">
        <v>168</v>
      </c>
      <c r="C351" s="31" t="s">
        <v>169</v>
      </c>
      <c r="D351" s="6">
        <v>250000</v>
      </c>
    </row>
    <row r="352" spans="3:4" ht="12.75">
      <c r="C352" s="31"/>
      <c r="D352" s="6"/>
    </row>
    <row r="353" spans="1:4" ht="12.75">
      <c r="A353" s="20"/>
      <c r="B353" s="20"/>
      <c r="C353" s="25" t="s">
        <v>96</v>
      </c>
      <c r="D353" s="33">
        <f>SUM(D354:D359)</f>
        <v>9500000</v>
      </c>
    </row>
    <row r="354" spans="1:4" ht="12.75">
      <c r="A354" s="14">
        <v>201605</v>
      </c>
      <c r="B354" s="14">
        <v>2219</v>
      </c>
      <c r="C354" s="14" t="s">
        <v>174</v>
      </c>
      <c r="D354" s="6">
        <v>5000000</v>
      </c>
    </row>
    <row r="355" spans="1:4" ht="12.75">
      <c r="A355" s="7">
        <v>201619</v>
      </c>
      <c r="B355" s="7">
        <v>3419</v>
      </c>
      <c r="C355" s="31" t="s">
        <v>183</v>
      </c>
      <c r="D355" s="6">
        <v>1000000</v>
      </c>
    </row>
    <row r="356" spans="1:4" ht="12.75">
      <c r="A356" s="7">
        <v>201621</v>
      </c>
      <c r="C356" s="31" t="s">
        <v>295</v>
      </c>
      <c r="D356" s="6">
        <v>500000</v>
      </c>
    </row>
    <row r="357" spans="1:4" ht="12.75">
      <c r="A357" s="7">
        <v>201624</v>
      </c>
      <c r="B357" s="23">
        <v>3639</v>
      </c>
      <c r="C357" s="31" t="s">
        <v>206</v>
      </c>
      <c r="D357" s="6">
        <v>500000</v>
      </c>
    </row>
    <row r="358" spans="1:4" ht="12.75">
      <c r="A358" s="7">
        <v>201701</v>
      </c>
      <c r="B358" s="23">
        <v>2341</v>
      </c>
      <c r="C358" s="31" t="s">
        <v>182</v>
      </c>
      <c r="D358" s="6">
        <v>500000</v>
      </c>
    </row>
    <row r="359" spans="1:4" ht="12.75">
      <c r="A359" s="7">
        <v>201705</v>
      </c>
      <c r="B359" s="23">
        <v>3639</v>
      </c>
      <c r="C359" s="31" t="s">
        <v>208</v>
      </c>
      <c r="D359" s="6">
        <v>2000000</v>
      </c>
    </row>
    <row r="360" spans="1:4" ht="12.75">
      <c r="A360" s="14"/>
      <c r="B360" s="14"/>
      <c r="C360" s="1"/>
      <c r="D360" s="6"/>
    </row>
    <row r="361" spans="1:4" ht="12.75">
      <c r="A361" s="3"/>
      <c r="B361" s="3"/>
      <c r="C361" s="3"/>
      <c r="D361" s="13"/>
    </row>
    <row r="362" spans="1:4" ht="12.75">
      <c r="A362" s="3" t="s">
        <v>18</v>
      </c>
      <c r="B362" s="3"/>
      <c r="C362" s="3"/>
      <c r="D362" s="32">
        <f>D113+D117+D122+D128+D159+D183+D192+D200+D222+D231+D238+D242+D245+D256+D264+D271+D279</f>
        <v>162751364</v>
      </c>
    </row>
    <row r="363" spans="1:4" ht="12.75">
      <c r="A363" s="21"/>
      <c r="B363" s="21"/>
      <c r="C363" s="3"/>
      <c r="D363" s="13"/>
    </row>
    <row r="364" spans="1:4" ht="12.75">
      <c r="A364" s="1" t="s">
        <v>1</v>
      </c>
      <c r="B364" s="14"/>
      <c r="C364" s="14"/>
      <c r="D364" s="6">
        <f>D106-D362</f>
        <v>0</v>
      </c>
    </row>
    <row r="365" spans="1:4" ht="12.75">
      <c r="A365" s="31"/>
      <c r="B365" s="14"/>
      <c r="C365" s="14"/>
      <c r="D365" s="6"/>
    </row>
    <row r="366" spans="1:3" ht="12.75">
      <c r="A366" s="14"/>
      <c r="B366" s="14"/>
      <c r="C366" s="14"/>
    </row>
    <row r="367" spans="1:3" ht="12.75">
      <c r="A367" s="2" t="s">
        <v>19</v>
      </c>
      <c r="B367" s="1"/>
      <c r="C367" s="1"/>
    </row>
    <row r="368" spans="1:3" ht="12.75">
      <c r="A368" s="2" t="s">
        <v>20</v>
      </c>
      <c r="B368" s="1"/>
      <c r="C368" s="1"/>
    </row>
    <row r="369" spans="1:3" ht="12.75">
      <c r="A369" s="2"/>
      <c r="B369" s="1"/>
      <c r="C369" s="1"/>
    </row>
    <row r="370" spans="1:3" ht="12.75">
      <c r="A370" s="2" t="s">
        <v>14</v>
      </c>
      <c r="B370" s="1"/>
      <c r="C370" s="1"/>
    </row>
    <row r="371" spans="1:3" ht="12.75">
      <c r="A371" s="2" t="s">
        <v>16</v>
      </c>
      <c r="B371" s="1"/>
      <c r="C371" s="1"/>
    </row>
    <row r="372" spans="1:3" ht="12.75">
      <c r="A372" s="2" t="s">
        <v>15</v>
      </c>
      <c r="B372" s="1"/>
      <c r="C372" s="1"/>
    </row>
    <row r="373" spans="1:3" ht="12.75">
      <c r="A373" s="2"/>
      <c r="B373" s="1"/>
      <c r="C373" s="1"/>
    </row>
    <row r="374" spans="1:3" ht="12.75">
      <c r="A374" s="2" t="s">
        <v>106</v>
      </c>
      <c r="B374" s="1"/>
      <c r="C374" s="1"/>
    </row>
    <row r="375" spans="1:3" ht="12.75">
      <c r="A375" s="2" t="s">
        <v>98</v>
      </c>
      <c r="B375" s="1"/>
      <c r="C375" s="1"/>
    </row>
    <row r="376" spans="1:3" ht="12.75">
      <c r="A376" s="2" t="s">
        <v>99</v>
      </c>
      <c r="B376" s="1"/>
      <c r="C376" s="1"/>
    </row>
    <row r="377" spans="1:3" ht="12.75">
      <c r="A377" s="2"/>
      <c r="B377" s="1"/>
      <c r="C377" s="1"/>
    </row>
    <row r="378" spans="1:3" ht="12.75">
      <c r="A378" s="2" t="s">
        <v>100</v>
      </c>
      <c r="B378" s="1"/>
      <c r="C378" s="1"/>
    </row>
    <row r="379" spans="1:3" ht="12.75">
      <c r="A379" s="2" t="s">
        <v>101</v>
      </c>
      <c r="B379" s="1"/>
      <c r="C379" s="1"/>
    </row>
    <row r="380" spans="1:3" ht="12.75">
      <c r="A380" s="2"/>
      <c r="B380" s="1"/>
      <c r="C380" s="1"/>
    </row>
    <row r="381" spans="1:3" ht="12.75">
      <c r="A381" s="1" t="s">
        <v>102</v>
      </c>
      <c r="B381" s="1"/>
      <c r="C381" s="1"/>
    </row>
    <row r="382" spans="1:3" ht="12.75">
      <c r="A382" s="1" t="s">
        <v>103</v>
      </c>
      <c r="B382" s="1"/>
      <c r="C382" s="1"/>
    </row>
    <row r="383" spans="1:3" ht="12.75">
      <c r="A383" s="1" t="s">
        <v>78</v>
      </c>
      <c r="B383" s="1"/>
      <c r="C383" s="1"/>
    </row>
    <row r="384" spans="1:3" ht="12.75">
      <c r="A384" s="1" t="s">
        <v>104</v>
      </c>
      <c r="B384" s="1"/>
      <c r="C384" s="1"/>
    </row>
    <row r="385" spans="1:3" ht="12.75">
      <c r="A385" s="1" t="s">
        <v>105</v>
      </c>
      <c r="B385" s="1"/>
      <c r="C385" s="1"/>
    </row>
    <row r="386" spans="1:3" ht="12.75">
      <c r="A386" s="1"/>
      <c r="B386" s="1"/>
      <c r="C386" s="1"/>
    </row>
    <row r="387" spans="1:3" ht="12.75">
      <c r="A387" s="1" t="s">
        <v>298</v>
      </c>
      <c r="B387" s="1"/>
      <c r="C387" s="1"/>
    </row>
    <row r="388" spans="1:3" ht="12.75">
      <c r="A388" s="1" t="s">
        <v>299</v>
      </c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ht="12.75">
      <c r="A391"/>
    </row>
    <row r="392" ht="12.75">
      <c r="A392" s="20" t="s">
        <v>300</v>
      </c>
    </row>
    <row r="393" ht="12.75">
      <c r="A393" s="25"/>
    </row>
    <row r="394" ht="12.75">
      <c r="A394" s="25"/>
    </row>
    <row r="395" ht="12.75">
      <c r="A395" s="25"/>
    </row>
    <row r="396" ht="12.75">
      <c r="A396"/>
    </row>
    <row r="397" ht="12.75">
      <c r="A397" s="20"/>
    </row>
  </sheetData>
  <sheetProtection/>
  <printOptions gridLines="1"/>
  <pageMargins left="0.1968503937007874" right="0.11811023622047245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6.28125" style="0" customWidth="1"/>
    <col min="2" max="2" width="4.7109375" style="37" customWidth="1"/>
    <col min="3" max="3" width="55.57421875" style="37" customWidth="1"/>
    <col min="4" max="4" width="11.421875" style="37" customWidth="1"/>
    <col min="5" max="5" width="11.28125" style="38" customWidth="1"/>
    <col min="6" max="6" width="10.28125" style="37" customWidth="1"/>
  </cols>
  <sheetData>
    <row r="1" spans="1:7" s="25" customFormat="1" ht="12.75">
      <c r="A1" s="27" t="s">
        <v>321</v>
      </c>
      <c r="B1" s="43"/>
      <c r="C1" s="43"/>
      <c r="D1" s="43"/>
      <c r="E1" s="42"/>
      <c r="F1" s="43"/>
      <c r="G1" s="29"/>
    </row>
    <row r="2" spans="1:7" s="25" customFormat="1" ht="12.75">
      <c r="A2" s="27" t="s">
        <v>547</v>
      </c>
      <c r="B2" s="43"/>
      <c r="C2" s="43"/>
      <c r="D2" s="43"/>
      <c r="E2" s="42"/>
      <c r="F2" s="43"/>
      <c r="G2" s="29"/>
    </row>
    <row r="3" spans="1:7" ht="12.75">
      <c r="A3" s="27" t="s">
        <v>538</v>
      </c>
      <c r="B3" s="57"/>
      <c r="C3" s="57"/>
      <c r="D3" s="57"/>
      <c r="E3" s="42"/>
      <c r="F3" s="57"/>
      <c r="G3" s="56"/>
    </row>
    <row r="4" spans="4:6" ht="12.75">
      <c r="D4" s="54" t="s">
        <v>319</v>
      </c>
      <c r="E4" s="55" t="s">
        <v>318</v>
      </c>
      <c r="F4" s="54" t="s">
        <v>317</v>
      </c>
    </row>
    <row r="5" spans="2:6" s="25" customFormat="1" ht="12.75">
      <c r="B5" s="44"/>
      <c r="C5" s="44"/>
      <c r="D5" s="54" t="s">
        <v>316</v>
      </c>
      <c r="E5" s="55" t="s">
        <v>315</v>
      </c>
      <c r="F5" s="54" t="s">
        <v>314</v>
      </c>
    </row>
    <row r="6" spans="1:6" s="25" customFormat="1" ht="15">
      <c r="A6" s="50" t="s">
        <v>313</v>
      </c>
      <c r="B6" s="44"/>
      <c r="C6" s="44"/>
      <c r="D6" s="54"/>
      <c r="E6" s="55"/>
      <c r="F6" s="54"/>
    </row>
    <row r="7" spans="1:6" s="25" customFormat="1" ht="12.75">
      <c r="A7" s="25" t="s">
        <v>0</v>
      </c>
      <c r="B7" s="25" t="s">
        <v>312</v>
      </c>
      <c r="C7" s="44"/>
      <c r="D7" s="44"/>
      <c r="E7" s="38"/>
      <c r="F7" s="44"/>
    </row>
    <row r="8" spans="3:6" s="25" customFormat="1" ht="12.75">
      <c r="C8" s="44"/>
      <c r="D8" s="44"/>
      <c r="E8" s="38"/>
      <c r="F8" s="44"/>
    </row>
    <row r="9" spans="2:6" s="25" customFormat="1" ht="12.75">
      <c r="B9" s="52">
        <v>1211</v>
      </c>
      <c r="C9" s="52" t="s">
        <v>470</v>
      </c>
      <c r="D9" s="58">
        <v>27200000</v>
      </c>
      <c r="E9" s="38">
        <v>500000</v>
      </c>
      <c r="F9" s="39">
        <f>SUM(D9:E9)</f>
        <v>27700000</v>
      </c>
    </row>
    <row r="10" spans="1:6" s="25" customFormat="1" ht="12.75">
      <c r="A10" s="67"/>
      <c r="B10" s="52"/>
      <c r="C10" s="52"/>
      <c r="D10" s="51"/>
      <c r="E10" s="38"/>
      <c r="F10" s="39"/>
    </row>
    <row r="11" spans="1:6" s="25" customFormat="1" ht="12.75">
      <c r="A11" s="44"/>
      <c r="B11" s="37"/>
      <c r="C11" s="37"/>
      <c r="D11" s="39"/>
      <c r="E11" s="38"/>
      <c r="F11" s="39"/>
    </row>
    <row r="12" spans="1:6" s="25" customFormat="1" ht="12.75">
      <c r="A12" s="25" t="s">
        <v>311</v>
      </c>
      <c r="B12" s="37"/>
      <c r="C12" s="37"/>
      <c r="D12" s="40" t="s">
        <v>302</v>
      </c>
      <c r="E12" s="38">
        <f>SUM(E5:E11)</f>
        <v>500000</v>
      </c>
      <c r="F12" s="40" t="s">
        <v>302</v>
      </c>
    </row>
    <row r="13" spans="1:6" s="25" customFormat="1" ht="12.75">
      <c r="A13"/>
      <c r="B13" s="37"/>
      <c r="C13" s="37"/>
      <c r="D13" s="39"/>
      <c r="E13" s="38"/>
      <c r="F13" s="39"/>
    </row>
    <row r="14" spans="1:6" s="25" customFormat="1" ht="12.75">
      <c r="A14" s="25" t="s">
        <v>543</v>
      </c>
      <c r="B14" s="44"/>
      <c r="C14" s="44"/>
      <c r="D14" s="40" t="s">
        <v>302</v>
      </c>
      <c r="E14" s="38">
        <f>'RO č.8 RM'!E17</f>
        <v>119233655.54</v>
      </c>
      <c r="F14" s="40" t="s">
        <v>302</v>
      </c>
    </row>
    <row r="15" spans="1:6" s="25" customFormat="1" ht="12.75">
      <c r="A15" s="27" t="s">
        <v>544</v>
      </c>
      <c r="B15" s="43"/>
      <c r="C15" s="43"/>
      <c r="D15" s="41" t="s">
        <v>302</v>
      </c>
      <c r="E15" s="42">
        <f>SUM(E12+E14)</f>
        <v>119733655.54</v>
      </c>
      <c r="F15" s="41" t="s">
        <v>302</v>
      </c>
    </row>
    <row r="16" spans="4:6" ht="12.75">
      <c r="D16" s="39"/>
      <c r="F16" s="39"/>
    </row>
    <row r="17" spans="1:6" s="25" customFormat="1" ht="12.75">
      <c r="A17" s="25" t="s">
        <v>10</v>
      </c>
      <c r="B17" s="44"/>
      <c r="C17" s="44"/>
      <c r="D17" s="38"/>
      <c r="E17" s="38"/>
      <c r="F17" s="38"/>
    </row>
    <row r="18" spans="2:6" s="25" customFormat="1" ht="12.75">
      <c r="B18" s="44"/>
      <c r="C18" s="44"/>
      <c r="D18" s="38"/>
      <c r="E18" s="38"/>
      <c r="F18" s="38"/>
    </row>
    <row r="19" spans="1:7" ht="12.75">
      <c r="A19" s="17"/>
      <c r="B19" s="52"/>
      <c r="C19" s="52"/>
      <c r="D19" s="51"/>
      <c r="F19" s="39"/>
      <c r="G19" s="4"/>
    </row>
    <row r="20" spans="1:6" s="25" customFormat="1" ht="12.75">
      <c r="A20" s="25" t="s">
        <v>309</v>
      </c>
      <c r="B20" s="44"/>
      <c r="C20" s="44"/>
      <c r="D20" s="40" t="s">
        <v>302</v>
      </c>
      <c r="E20" s="38">
        <f>SUM(E17:E19)</f>
        <v>0</v>
      </c>
      <c r="F20" s="40" t="s">
        <v>302</v>
      </c>
    </row>
    <row r="21" spans="1:6" s="25" customFormat="1" ht="12.75">
      <c r="A21" s="25" t="s">
        <v>308</v>
      </c>
      <c r="B21" s="44"/>
      <c r="C21" s="44"/>
      <c r="D21" s="40" t="s">
        <v>302</v>
      </c>
      <c r="E21" s="38">
        <f>SUM(E12+E20)</f>
        <v>500000</v>
      </c>
      <c r="F21" s="40" t="s">
        <v>302</v>
      </c>
    </row>
    <row r="22" spans="4:6" ht="12.75">
      <c r="D22" s="39"/>
      <c r="F22" s="39"/>
    </row>
    <row r="23" spans="1:6" s="25" customFormat="1" ht="12.75">
      <c r="A23" s="25" t="s">
        <v>539</v>
      </c>
      <c r="B23" s="44"/>
      <c r="C23" s="44"/>
      <c r="D23" s="40" t="s">
        <v>302</v>
      </c>
      <c r="E23" s="38">
        <f>'RO č.8 RM'!E26</f>
        <v>177587020.54</v>
      </c>
      <c r="F23" s="40" t="s">
        <v>302</v>
      </c>
    </row>
    <row r="24" spans="1:6" s="25" customFormat="1" ht="12.75">
      <c r="A24" s="27" t="s">
        <v>540</v>
      </c>
      <c r="B24" s="43"/>
      <c r="C24" s="43"/>
      <c r="D24" s="41" t="s">
        <v>302</v>
      </c>
      <c r="E24" s="42">
        <f>SUM(E21+E23)</f>
        <v>178087020.54</v>
      </c>
      <c r="F24" s="41" t="s">
        <v>302</v>
      </c>
    </row>
    <row r="25" spans="1:6" ht="12.75">
      <c r="A25" s="25"/>
      <c r="B25" s="44"/>
      <c r="C25" s="44"/>
      <c r="D25" s="38"/>
      <c r="F25" s="38"/>
    </row>
    <row r="26" spans="1:6" s="25" customFormat="1" ht="15">
      <c r="A26" s="50" t="s">
        <v>307</v>
      </c>
      <c r="B26" s="44"/>
      <c r="C26" s="44"/>
      <c r="D26" s="38"/>
      <c r="E26" s="38"/>
      <c r="F26" s="38"/>
    </row>
    <row r="27" spans="1:6" s="25" customFormat="1" ht="12.75">
      <c r="A27" s="25" t="s">
        <v>306</v>
      </c>
      <c r="B27" s="44" t="s">
        <v>0</v>
      </c>
      <c r="C27" s="44"/>
      <c r="D27" s="38"/>
      <c r="E27" s="38"/>
      <c r="F27" s="38"/>
    </row>
    <row r="28" spans="2:6" s="25" customFormat="1" ht="12.75">
      <c r="B28" s="44"/>
      <c r="C28" s="44"/>
      <c r="D28" s="38"/>
      <c r="E28" s="38"/>
      <c r="F28" s="38"/>
    </row>
    <row r="29" spans="2:6" s="25" customFormat="1" ht="12.75">
      <c r="B29" s="37">
        <v>6114</v>
      </c>
      <c r="C29" s="37" t="s">
        <v>546</v>
      </c>
      <c r="D29" s="39">
        <v>0</v>
      </c>
      <c r="E29" s="38">
        <v>200000</v>
      </c>
      <c r="F29" s="39">
        <f>SUM(D29:E29)</f>
        <v>200000</v>
      </c>
    </row>
    <row r="30" spans="1:6" s="25" customFormat="1" ht="12.75">
      <c r="A30" s="37"/>
      <c r="B30" s="37"/>
      <c r="C30" s="37"/>
      <c r="D30" s="58"/>
      <c r="E30" s="38"/>
      <c r="F30" s="39"/>
    </row>
    <row r="31" spans="1:6" s="25" customFormat="1" ht="12.75">
      <c r="A31" s="37">
        <v>201717</v>
      </c>
      <c r="B31" s="37">
        <v>3326</v>
      </c>
      <c r="C31" s="37" t="s">
        <v>527</v>
      </c>
      <c r="D31" s="58">
        <v>600000</v>
      </c>
      <c r="E31" s="38">
        <v>300000</v>
      </c>
      <c r="F31" s="39">
        <f>SUM(D31:E31)</f>
        <v>900000</v>
      </c>
    </row>
    <row r="32" spans="1:6" s="25" customFormat="1" ht="12.75">
      <c r="A32" s="46"/>
      <c r="B32" s="49"/>
      <c r="C32" s="37"/>
      <c r="D32" s="58"/>
      <c r="E32" s="38"/>
      <c r="F32" s="39"/>
    </row>
    <row r="33" spans="1:6" s="25" customFormat="1" ht="12.75">
      <c r="A33" s="49"/>
      <c r="B33" s="49"/>
      <c r="C33" s="37"/>
      <c r="D33" s="58"/>
      <c r="E33" s="38"/>
      <c r="F33" s="39"/>
    </row>
    <row r="34" spans="1:6" ht="12.75">
      <c r="A34" s="46">
        <v>59</v>
      </c>
      <c r="B34" s="46">
        <v>6409</v>
      </c>
      <c r="C34" s="48" t="s">
        <v>545</v>
      </c>
      <c r="D34" s="39">
        <f>'RO č.8 RM'!F49</f>
        <v>264985.83999999997</v>
      </c>
      <c r="E34" s="38">
        <v>0</v>
      </c>
      <c r="F34" s="39">
        <f>SUM(D34:E34)</f>
        <v>264985.83999999997</v>
      </c>
    </row>
    <row r="35" spans="1:6" ht="12.75">
      <c r="A35" s="46"/>
      <c r="B35" s="46"/>
      <c r="C35" s="48"/>
      <c r="D35" s="39"/>
      <c r="F35" s="39"/>
    </row>
    <row r="36" spans="1:6" ht="12.75">
      <c r="A36" s="25" t="s">
        <v>304</v>
      </c>
      <c r="B36" s="44"/>
      <c r="C36" s="44"/>
      <c r="D36" s="40" t="s">
        <v>302</v>
      </c>
      <c r="E36" s="38">
        <f>SUM(E26:E35)</f>
        <v>500000</v>
      </c>
      <c r="F36" s="40" t="s">
        <v>302</v>
      </c>
    </row>
    <row r="37" spans="4:6" ht="12.75">
      <c r="D37" s="39"/>
      <c r="F37" s="39"/>
    </row>
    <row r="38" spans="1:6" ht="12.75">
      <c r="A38" s="25" t="s">
        <v>541</v>
      </c>
      <c r="B38" s="44"/>
      <c r="C38" s="44"/>
      <c r="D38" s="40" t="s">
        <v>302</v>
      </c>
      <c r="E38" s="38">
        <f>'RO č.8 RM'!E54</f>
        <v>177587020.54</v>
      </c>
      <c r="F38" s="40" t="s">
        <v>302</v>
      </c>
    </row>
    <row r="39" spans="1:6" ht="12.75">
      <c r="A39" s="27" t="s">
        <v>542</v>
      </c>
      <c r="B39" s="43"/>
      <c r="C39" s="43"/>
      <c r="D39" s="41" t="s">
        <v>302</v>
      </c>
      <c r="E39" s="42">
        <f>SUM(E36+E38)</f>
        <v>178087020.54</v>
      </c>
      <c r="F39" s="41" t="s">
        <v>302</v>
      </c>
    </row>
    <row r="40" spans="4:6" ht="12.75">
      <c r="D40" s="39"/>
      <c r="F40" s="39"/>
    </row>
    <row r="41" spans="1:6" ht="12.75">
      <c r="A41" s="25" t="s">
        <v>303</v>
      </c>
      <c r="D41" s="40" t="s">
        <v>302</v>
      </c>
      <c r="E41" s="38">
        <f>SUM(E21-E36)</f>
        <v>0</v>
      </c>
      <c r="F41" s="40" t="s">
        <v>302</v>
      </c>
    </row>
    <row r="42" spans="1:6" ht="12.75">
      <c r="A42" s="25"/>
      <c r="D42" s="40"/>
      <c r="F42" s="40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spans="1:7" s="37" customFormat="1" ht="12.75">
      <c r="A50" s="20" t="s">
        <v>300</v>
      </c>
      <c r="E50" s="38"/>
      <c r="G50"/>
    </row>
    <row r="52" spans="1:7" s="37" customFormat="1" ht="12.75">
      <c r="A52" s="25"/>
      <c r="E52" s="38"/>
      <c r="G52"/>
    </row>
    <row r="53" spans="1:7" s="37" customFormat="1" ht="12.75">
      <c r="A53" s="20"/>
      <c r="E53" s="38"/>
      <c r="G53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zoomScale="125" zoomScaleNormal="125" zoomScalePageLayoutView="0" workbookViewId="0" topLeftCell="A1">
      <pane ySplit="5" topLeftCell="A36" activePane="bottomLeft" state="frozen"/>
      <selection pane="topLeft" activeCell="A1" sqref="A1"/>
      <selection pane="bottomLeft" activeCell="F59" sqref="F59"/>
    </sheetView>
  </sheetViews>
  <sheetFormatPr defaultColWidth="9.140625" defaultRowHeight="12.75"/>
  <cols>
    <col min="1" max="1" width="6.28125" style="0" customWidth="1"/>
    <col min="2" max="2" width="4.7109375" style="37" customWidth="1"/>
    <col min="3" max="3" width="55.57421875" style="37" customWidth="1"/>
    <col min="4" max="4" width="11.421875" style="37" customWidth="1"/>
    <col min="5" max="5" width="11.28125" style="38" customWidth="1"/>
    <col min="6" max="6" width="10.28125" style="37" customWidth="1"/>
  </cols>
  <sheetData>
    <row r="1" spans="1:7" s="25" customFormat="1" ht="12.75">
      <c r="A1" s="27" t="s">
        <v>321</v>
      </c>
      <c r="B1" s="43"/>
      <c r="C1" s="43"/>
      <c r="D1" s="43"/>
      <c r="E1" s="42"/>
      <c r="F1" s="43"/>
      <c r="G1" s="29"/>
    </row>
    <row r="2" spans="1:7" s="25" customFormat="1" ht="12.75">
      <c r="A2" s="27" t="s">
        <v>557</v>
      </c>
      <c r="B2" s="43"/>
      <c r="C2" s="43"/>
      <c r="D2" s="43"/>
      <c r="E2" s="42"/>
      <c r="F2" s="43"/>
      <c r="G2" s="29"/>
    </row>
    <row r="3" spans="1:7" ht="12.75">
      <c r="A3" s="27" t="s">
        <v>556</v>
      </c>
      <c r="B3" s="57"/>
      <c r="C3" s="57"/>
      <c r="D3" s="57"/>
      <c r="E3" s="42"/>
      <c r="F3" s="57"/>
      <c r="G3" s="56"/>
    </row>
    <row r="4" spans="4:6" ht="12.75">
      <c r="D4" s="54" t="s">
        <v>319</v>
      </c>
      <c r="E4" s="55" t="s">
        <v>318</v>
      </c>
      <c r="F4" s="54" t="s">
        <v>317</v>
      </c>
    </row>
    <row r="5" spans="2:6" s="25" customFormat="1" ht="12.75">
      <c r="B5" s="44"/>
      <c r="C5" s="44"/>
      <c r="D5" s="54" t="s">
        <v>316</v>
      </c>
      <c r="E5" s="55" t="s">
        <v>315</v>
      </c>
      <c r="F5" s="54" t="s">
        <v>314</v>
      </c>
    </row>
    <row r="6" spans="1:6" s="25" customFormat="1" ht="15">
      <c r="A6" s="50" t="s">
        <v>313</v>
      </c>
      <c r="B6" s="44"/>
      <c r="C6" s="44"/>
      <c r="D6" s="54"/>
      <c r="E6" s="55"/>
      <c r="F6" s="54"/>
    </row>
    <row r="7" spans="1:6" s="25" customFormat="1" ht="12.75">
      <c r="A7" s="25" t="s">
        <v>0</v>
      </c>
      <c r="B7" s="25" t="s">
        <v>312</v>
      </c>
      <c r="C7" s="44"/>
      <c r="D7" s="44"/>
      <c r="E7" s="38"/>
      <c r="F7" s="44"/>
    </row>
    <row r="8" spans="3:6" s="25" customFormat="1" ht="12.75">
      <c r="C8" s="44"/>
      <c r="D8" s="44"/>
      <c r="E8" s="38"/>
      <c r="F8" s="44"/>
    </row>
    <row r="9" spans="1:6" s="25" customFormat="1" ht="12.75">
      <c r="A9" s="52">
        <v>3612</v>
      </c>
      <c r="B9" s="52">
        <v>2324</v>
      </c>
      <c r="C9" s="52" t="s">
        <v>560</v>
      </c>
      <c r="D9" s="51">
        <v>0</v>
      </c>
      <c r="E9" s="38">
        <v>179600</v>
      </c>
      <c r="F9" s="39">
        <f>SUM(D9:E9)</f>
        <v>179600</v>
      </c>
    </row>
    <row r="10" spans="1:6" s="25" customFormat="1" ht="12.75">
      <c r="A10" s="52">
        <v>3613</v>
      </c>
      <c r="B10" s="52">
        <v>2324</v>
      </c>
      <c r="C10" s="52" t="s">
        <v>561</v>
      </c>
      <c r="D10" s="51">
        <v>0</v>
      </c>
      <c r="E10" s="38">
        <v>41800</v>
      </c>
      <c r="F10" s="39">
        <f>SUM(D10:E10)</f>
        <v>41800</v>
      </c>
    </row>
    <row r="11" spans="1:6" s="25" customFormat="1" ht="12.75">
      <c r="A11" s="52"/>
      <c r="B11" s="52"/>
      <c r="C11" s="52"/>
      <c r="D11" s="51"/>
      <c r="E11" s="38"/>
      <c r="F11" s="39"/>
    </row>
    <row r="12" spans="1:6" s="25" customFormat="1" ht="12.75">
      <c r="A12" s="52">
        <v>3631</v>
      </c>
      <c r="B12" s="52">
        <v>2322</v>
      </c>
      <c r="C12" s="52" t="s">
        <v>562</v>
      </c>
      <c r="D12" s="51">
        <v>0</v>
      </c>
      <c r="E12" s="38">
        <v>46000</v>
      </c>
      <c r="F12" s="39">
        <f>SUM(D12:E12)</f>
        <v>46000</v>
      </c>
    </row>
    <row r="13" spans="1:6" s="25" customFormat="1" ht="12.75">
      <c r="A13" s="52">
        <v>3639</v>
      </c>
      <c r="B13" s="52">
        <v>2119</v>
      </c>
      <c r="C13" s="52" t="s">
        <v>510</v>
      </c>
      <c r="D13" s="51">
        <v>245000</v>
      </c>
      <c r="E13" s="38">
        <v>79000</v>
      </c>
      <c r="F13" s="39">
        <f>SUM(D13:E13)</f>
        <v>324000</v>
      </c>
    </row>
    <row r="14" spans="1:6" s="25" customFormat="1" ht="12.75">
      <c r="A14" s="52"/>
      <c r="B14" s="52"/>
      <c r="C14" s="52"/>
      <c r="D14" s="51"/>
      <c r="E14" s="38"/>
      <c r="F14" s="39"/>
    </row>
    <row r="15" spans="1:6" s="25" customFormat="1" ht="12.75">
      <c r="A15" s="52"/>
      <c r="B15" s="66"/>
      <c r="C15" s="52" t="s">
        <v>554</v>
      </c>
      <c r="D15" s="58"/>
      <c r="E15" s="38"/>
      <c r="F15" s="39"/>
    </row>
    <row r="16" spans="1:6" s="25" customFormat="1" ht="12.75">
      <c r="A16" s="52"/>
      <c r="B16" s="66">
        <v>4111</v>
      </c>
      <c r="C16" s="52" t="s">
        <v>555</v>
      </c>
      <c r="D16" s="58">
        <v>0</v>
      </c>
      <c r="E16" s="38">
        <v>30000</v>
      </c>
      <c r="F16" s="39">
        <f>SUM(D16:E16)</f>
        <v>30000</v>
      </c>
    </row>
    <row r="17" spans="1:6" s="25" customFormat="1" ht="12.75">
      <c r="A17" s="52"/>
      <c r="B17" s="66"/>
      <c r="C17" s="52"/>
      <c r="D17" s="58"/>
      <c r="E17" s="38"/>
      <c r="F17" s="39"/>
    </row>
    <row r="18" spans="2:6" s="25" customFormat="1" ht="12.75">
      <c r="B18" s="52"/>
      <c r="C18" s="37" t="s">
        <v>400</v>
      </c>
      <c r="D18" s="39"/>
      <c r="E18" s="38"/>
      <c r="F18" s="44"/>
    </row>
    <row r="19" spans="2:6" s="25" customFormat="1" ht="12.75">
      <c r="B19" s="52">
        <v>4122</v>
      </c>
      <c r="C19" s="52" t="s">
        <v>552</v>
      </c>
      <c r="D19" s="39">
        <v>58836</v>
      </c>
      <c r="E19" s="38">
        <v>-48727</v>
      </c>
      <c r="F19" s="39">
        <f>SUM(D19:E19)</f>
        <v>10109</v>
      </c>
    </row>
    <row r="20" spans="2:6" s="25" customFormat="1" ht="12.75">
      <c r="B20" s="52"/>
      <c r="C20" s="37"/>
      <c r="D20" s="39"/>
      <c r="E20" s="38"/>
      <c r="F20" s="39"/>
    </row>
    <row r="21" spans="2:6" s="25" customFormat="1" ht="12.75">
      <c r="B21" s="52"/>
      <c r="C21" s="37" t="s">
        <v>338</v>
      </c>
      <c r="D21" s="39"/>
      <c r="E21" s="38"/>
      <c r="F21" s="39"/>
    </row>
    <row r="22" spans="2:6" s="25" customFormat="1" ht="12.75">
      <c r="B22" s="52">
        <v>4222</v>
      </c>
      <c r="C22" s="52" t="s">
        <v>553</v>
      </c>
      <c r="D22" s="39">
        <v>41164</v>
      </c>
      <c r="E22" s="38">
        <v>48727</v>
      </c>
      <c r="F22" s="39">
        <f>SUM(D22:E22)</f>
        <v>89891</v>
      </c>
    </row>
    <row r="23" spans="1:6" s="25" customFormat="1" ht="12.75">
      <c r="A23" s="44"/>
      <c r="B23" s="37"/>
      <c r="C23" s="37"/>
      <c r="D23" s="39"/>
      <c r="E23" s="38"/>
      <c r="F23" s="39"/>
    </row>
    <row r="24" spans="1:6" s="25" customFormat="1" ht="12.75">
      <c r="A24" s="25" t="s">
        <v>311</v>
      </c>
      <c r="B24" s="37"/>
      <c r="C24" s="37"/>
      <c r="D24" s="40" t="s">
        <v>302</v>
      </c>
      <c r="E24" s="38">
        <f>SUM(E5:E23)</f>
        <v>376400</v>
      </c>
      <c r="F24" s="40" t="s">
        <v>302</v>
      </c>
    </row>
    <row r="25" spans="4:6" ht="12.75">
      <c r="D25" s="39"/>
      <c r="F25" s="39"/>
    </row>
    <row r="26" spans="1:6" s="25" customFormat="1" ht="12.75">
      <c r="A26" s="25" t="s">
        <v>563</v>
      </c>
      <c r="B26" s="44"/>
      <c r="C26" s="44"/>
      <c r="D26" s="40" t="s">
        <v>302</v>
      </c>
      <c r="E26" s="38">
        <f>'RO č.9 RM'!E15</f>
        <v>119733655.54</v>
      </c>
      <c r="F26" s="40" t="s">
        <v>302</v>
      </c>
    </row>
    <row r="27" spans="1:6" s="25" customFormat="1" ht="12.75">
      <c r="A27" s="27" t="s">
        <v>564</v>
      </c>
      <c r="B27" s="43"/>
      <c r="C27" s="43"/>
      <c r="D27" s="41" t="s">
        <v>302</v>
      </c>
      <c r="E27" s="42">
        <f>SUM(E24+E26)</f>
        <v>120110055.54</v>
      </c>
      <c r="F27" s="41" t="s">
        <v>302</v>
      </c>
    </row>
    <row r="28" spans="4:7" ht="12.75">
      <c r="D28" s="39"/>
      <c r="F28" s="39"/>
      <c r="G28" s="4"/>
    </row>
    <row r="29" spans="1:6" s="25" customFormat="1" ht="12.75">
      <c r="A29" s="25" t="s">
        <v>10</v>
      </c>
      <c r="B29" s="44"/>
      <c r="C29" s="44"/>
      <c r="D29" s="38"/>
      <c r="E29" s="38"/>
      <c r="F29" s="38"/>
    </row>
    <row r="30" spans="2:6" s="25" customFormat="1" ht="12.75">
      <c r="B30" s="44"/>
      <c r="C30" s="44"/>
      <c r="D30" s="38"/>
      <c r="E30" s="38"/>
      <c r="F30" s="38"/>
    </row>
    <row r="31" spans="1:6" ht="12.75">
      <c r="A31" s="17"/>
      <c r="B31" s="52"/>
      <c r="C31" s="52"/>
      <c r="D31" s="51"/>
      <c r="F31" s="39"/>
    </row>
    <row r="32" spans="1:6" s="25" customFormat="1" ht="12.75">
      <c r="A32" s="25" t="s">
        <v>309</v>
      </c>
      <c r="B32" s="44"/>
      <c r="C32" s="44"/>
      <c r="D32" s="40" t="s">
        <v>302</v>
      </c>
      <c r="E32" s="38">
        <f>SUM(E29:E31)</f>
        <v>0</v>
      </c>
      <c r="F32" s="40" t="s">
        <v>302</v>
      </c>
    </row>
    <row r="33" spans="1:6" s="25" customFormat="1" ht="12.75">
      <c r="A33" s="25" t="s">
        <v>308</v>
      </c>
      <c r="B33" s="44"/>
      <c r="C33" s="44"/>
      <c r="D33" s="40" t="s">
        <v>302</v>
      </c>
      <c r="E33" s="38">
        <f>SUM(E24+E32)</f>
        <v>376400</v>
      </c>
      <c r="F33" s="40" t="s">
        <v>302</v>
      </c>
    </row>
    <row r="34" spans="4:6" ht="12.75">
      <c r="D34" s="39"/>
      <c r="F34" s="39"/>
    </row>
    <row r="35" spans="1:6" s="25" customFormat="1" ht="12.75">
      <c r="A35" s="25" t="s">
        <v>565</v>
      </c>
      <c r="B35" s="44"/>
      <c r="C35" s="44"/>
      <c r="D35" s="40" t="s">
        <v>302</v>
      </c>
      <c r="E35" s="38">
        <f>'RO č.9 RM'!E24</f>
        <v>178087020.54</v>
      </c>
      <c r="F35" s="40" t="s">
        <v>302</v>
      </c>
    </row>
    <row r="36" spans="1:6" s="25" customFormat="1" ht="12.75">
      <c r="A36" s="27" t="s">
        <v>566</v>
      </c>
      <c r="B36" s="43"/>
      <c r="C36" s="43"/>
      <c r="D36" s="41" t="s">
        <v>302</v>
      </c>
      <c r="E36" s="42">
        <f>SUM(E33+E35)</f>
        <v>178463420.54</v>
      </c>
      <c r="F36" s="41" t="s">
        <v>302</v>
      </c>
    </row>
    <row r="37" spans="2:6" s="25" customFormat="1" ht="12.75">
      <c r="B37" s="44"/>
      <c r="C37" s="44"/>
      <c r="D37" s="38"/>
      <c r="E37" s="38"/>
      <c r="F37" s="38"/>
    </row>
    <row r="38" spans="1:6" s="25" customFormat="1" ht="15">
      <c r="A38" s="50" t="s">
        <v>307</v>
      </c>
      <c r="B38" s="44"/>
      <c r="C38" s="44"/>
      <c r="D38" s="38"/>
      <c r="E38" s="38"/>
      <c r="F38" s="38"/>
    </row>
    <row r="39" spans="1:6" s="25" customFormat="1" ht="12.75">
      <c r="A39" s="25" t="s">
        <v>306</v>
      </c>
      <c r="B39" s="44" t="s">
        <v>0</v>
      </c>
      <c r="C39" s="44"/>
      <c r="D39" s="38"/>
      <c r="E39" s="38"/>
      <c r="F39" s="38"/>
    </row>
    <row r="40" spans="2:6" s="25" customFormat="1" ht="12.75">
      <c r="B40" s="44"/>
      <c r="C40" s="44"/>
      <c r="D40" s="38"/>
      <c r="E40" s="38"/>
      <c r="F40" s="38"/>
    </row>
    <row r="41" spans="1:6" s="25" customFormat="1" ht="12.75">
      <c r="A41" s="37">
        <v>0</v>
      </c>
      <c r="B41" s="37">
        <v>3421</v>
      </c>
      <c r="C41" s="37" t="s">
        <v>573</v>
      </c>
      <c r="D41" s="58">
        <v>130000</v>
      </c>
      <c r="E41" s="53">
        <v>100000</v>
      </c>
      <c r="F41" s="39">
        <f>SUM(D41:E41)</f>
        <v>230000</v>
      </c>
    </row>
    <row r="42" spans="2:6" s="25" customFormat="1" ht="12.75">
      <c r="B42" s="44"/>
      <c r="C42" s="44"/>
      <c r="D42" s="38"/>
      <c r="E42" s="38"/>
      <c r="F42" s="38"/>
    </row>
    <row r="43" spans="1:6" s="25" customFormat="1" ht="12.75">
      <c r="A43" s="37"/>
      <c r="B43" s="37">
        <v>3639</v>
      </c>
      <c r="C43" s="37" t="s">
        <v>558</v>
      </c>
      <c r="D43" s="58">
        <v>2000000</v>
      </c>
      <c r="E43" s="38">
        <v>300000</v>
      </c>
      <c r="F43" s="58">
        <f>SUM(D43:E43)</f>
        <v>2300000</v>
      </c>
    </row>
    <row r="44" spans="2:6" s="25" customFormat="1" ht="12.75">
      <c r="B44" s="44"/>
      <c r="C44" s="44"/>
      <c r="D44" s="38"/>
      <c r="E44" s="38"/>
      <c r="F44" s="38"/>
    </row>
    <row r="45" spans="2:6" s="25" customFormat="1" ht="12.75">
      <c r="B45" s="37">
        <v>6118</v>
      </c>
      <c r="C45" s="37" t="s">
        <v>559</v>
      </c>
      <c r="D45" s="39">
        <v>0</v>
      </c>
      <c r="E45" s="38">
        <v>30000</v>
      </c>
      <c r="F45" s="39">
        <f>SUM(D45:E45)</f>
        <v>30000</v>
      </c>
    </row>
    <row r="46" spans="2:6" s="25" customFormat="1" ht="12.75">
      <c r="B46" s="37"/>
      <c r="C46" s="37"/>
      <c r="D46" s="39"/>
      <c r="E46" s="38"/>
      <c r="F46" s="39"/>
    </row>
    <row r="47" spans="1:6" s="25" customFormat="1" ht="12.75">
      <c r="A47" s="37">
        <v>194</v>
      </c>
      <c r="B47" s="37">
        <v>3631</v>
      </c>
      <c r="C47" s="37" t="s">
        <v>574</v>
      </c>
      <c r="D47" s="58">
        <v>1150000</v>
      </c>
      <c r="E47" s="38">
        <v>-100000</v>
      </c>
      <c r="F47" s="39">
        <f>SUM(D47:E47)</f>
        <v>1050000</v>
      </c>
    </row>
    <row r="48" spans="1:6" s="25" customFormat="1" ht="12.75">
      <c r="A48" s="37"/>
      <c r="B48" s="37"/>
      <c r="C48" s="37"/>
      <c r="D48" s="58"/>
      <c r="E48" s="38"/>
      <c r="F48" s="39"/>
    </row>
    <row r="49" spans="1:6" s="25" customFormat="1" ht="12.75">
      <c r="A49" s="37">
        <v>2201518</v>
      </c>
      <c r="B49" s="37">
        <v>3613</v>
      </c>
      <c r="C49" s="37" t="s">
        <v>548</v>
      </c>
      <c r="D49" s="58">
        <v>50000</v>
      </c>
      <c r="E49" s="38">
        <v>14000</v>
      </c>
      <c r="F49" s="39">
        <f>SUM(D49:E49)</f>
        <v>64000</v>
      </c>
    </row>
    <row r="50" spans="1:6" s="25" customFormat="1" ht="12.75">
      <c r="A50" s="37"/>
      <c r="B50" s="37"/>
      <c r="C50" s="37"/>
      <c r="D50" s="58"/>
      <c r="E50" s="38"/>
      <c r="F50" s="39"/>
    </row>
    <row r="51" spans="1:6" s="25" customFormat="1" ht="12.75">
      <c r="A51" s="37">
        <v>3322</v>
      </c>
      <c r="B51" s="37">
        <v>3322</v>
      </c>
      <c r="C51" s="37" t="s">
        <v>549</v>
      </c>
      <c r="D51" s="62">
        <v>3000000</v>
      </c>
      <c r="E51" s="38">
        <v>-100000</v>
      </c>
      <c r="F51" s="39">
        <f>SUM(D51:E51)</f>
        <v>2900000</v>
      </c>
    </row>
    <row r="52" spans="1:6" s="25" customFormat="1" ht="12.75">
      <c r="A52" s="37"/>
      <c r="B52" s="37"/>
      <c r="C52" s="37"/>
      <c r="D52" s="62"/>
      <c r="E52" s="38"/>
      <c r="F52" s="39"/>
    </row>
    <row r="53" spans="1:6" s="25" customFormat="1" ht="12.75">
      <c r="A53" s="46">
        <v>201602</v>
      </c>
      <c r="B53" s="49">
        <v>2212</v>
      </c>
      <c r="C53" s="37" t="s">
        <v>575</v>
      </c>
      <c r="D53" s="62">
        <v>3000000</v>
      </c>
      <c r="E53" s="38">
        <v>-300000</v>
      </c>
      <c r="F53" s="39">
        <f>SUM(D53:E53)</f>
        <v>2700000</v>
      </c>
    </row>
    <row r="54" spans="1:6" s="25" customFormat="1" ht="12.75">
      <c r="A54" s="37"/>
      <c r="B54" s="37"/>
      <c r="C54" s="37"/>
      <c r="D54" s="62"/>
      <c r="E54" s="38"/>
      <c r="F54" s="39"/>
    </row>
    <row r="55" spans="1:6" s="25" customFormat="1" ht="12.75">
      <c r="A55" s="48">
        <v>201706</v>
      </c>
      <c r="B55" s="49">
        <v>2212</v>
      </c>
      <c r="C55" s="37" t="s">
        <v>576</v>
      </c>
      <c r="D55" s="58">
        <v>2000000</v>
      </c>
      <c r="E55" s="38">
        <v>300000</v>
      </c>
      <c r="F55" s="39">
        <f>SUM(D55:E55)</f>
        <v>2300000</v>
      </c>
    </row>
    <row r="56" spans="1:6" s="25" customFormat="1" ht="12.75">
      <c r="A56" s="37"/>
      <c r="B56" s="37"/>
      <c r="C56" s="37"/>
      <c r="D56" s="58"/>
      <c r="E56" s="38"/>
      <c r="F56" s="39"/>
    </row>
    <row r="57" spans="1:6" s="25" customFormat="1" ht="12.75">
      <c r="A57" s="37">
        <v>201717</v>
      </c>
      <c r="B57" s="37">
        <v>3326</v>
      </c>
      <c r="C57" s="37" t="s">
        <v>527</v>
      </c>
      <c r="D57" s="58">
        <v>900000</v>
      </c>
      <c r="E57" s="38">
        <v>100000</v>
      </c>
      <c r="F57" s="39">
        <f>SUM(D57:E57)</f>
        <v>1000000</v>
      </c>
    </row>
    <row r="58" spans="1:6" s="25" customFormat="1" ht="12.75">
      <c r="A58" s="37"/>
      <c r="B58" s="37"/>
      <c r="C58" s="37"/>
      <c r="D58" s="58"/>
      <c r="E58" s="38"/>
      <c r="F58" s="39"/>
    </row>
    <row r="59" spans="1:6" s="25" customFormat="1" ht="12.75">
      <c r="A59" s="46">
        <v>59</v>
      </c>
      <c r="B59" s="46">
        <v>6409</v>
      </c>
      <c r="C59" s="48" t="s">
        <v>305</v>
      </c>
      <c r="D59" s="39">
        <f>'RO č.9 RM'!F34</f>
        <v>264985.83999999997</v>
      </c>
      <c r="E59" s="38">
        <v>32400</v>
      </c>
      <c r="F59" s="39">
        <f>SUM(D59:E59)</f>
        <v>297385.83999999997</v>
      </c>
    </row>
    <row r="60" spans="1:6" s="25" customFormat="1" ht="12.75">
      <c r="A60" s="46"/>
      <c r="B60" s="46"/>
      <c r="C60" s="48"/>
      <c r="D60" s="45"/>
      <c r="E60" s="38"/>
      <c r="F60" s="38"/>
    </row>
    <row r="61" spans="1:6" s="25" customFormat="1" ht="12.75">
      <c r="A61" s="25" t="s">
        <v>304</v>
      </c>
      <c r="B61" s="44"/>
      <c r="C61" s="44"/>
      <c r="D61" s="40" t="s">
        <v>302</v>
      </c>
      <c r="E61" s="38">
        <f>SUM(E38:E60)</f>
        <v>376400</v>
      </c>
      <c r="F61" s="40" t="s">
        <v>302</v>
      </c>
    </row>
    <row r="62" spans="4:6" ht="12.75">
      <c r="D62" s="39"/>
      <c r="F62" s="39"/>
    </row>
    <row r="63" spans="1:6" s="25" customFormat="1" ht="12.75">
      <c r="A63" s="25" t="s">
        <v>567</v>
      </c>
      <c r="B63" s="44"/>
      <c r="C63" s="44"/>
      <c r="D63" s="40" t="s">
        <v>302</v>
      </c>
      <c r="E63" s="38">
        <f>'RO č.9 RM'!E39</f>
        <v>178087020.54</v>
      </c>
      <c r="F63" s="40" t="s">
        <v>302</v>
      </c>
    </row>
    <row r="64" spans="1:6" s="25" customFormat="1" ht="12.75">
      <c r="A64" s="27" t="s">
        <v>568</v>
      </c>
      <c r="B64" s="43"/>
      <c r="C64" s="43"/>
      <c r="D64" s="41" t="s">
        <v>302</v>
      </c>
      <c r="E64" s="42">
        <f>SUM(E61+E63)</f>
        <v>178463420.54</v>
      </c>
      <c r="F64" s="41" t="s">
        <v>302</v>
      </c>
    </row>
    <row r="65" spans="4:6" ht="12.75">
      <c r="D65" s="39"/>
      <c r="F65" s="39"/>
    </row>
    <row r="66" spans="1:6" ht="12.75">
      <c r="A66" s="25" t="s">
        <v>303</v>
      </c>
      <c r="D66" s="40" t="s">
        <v>302</v>
      </c>
      <c r="E66" s="38">
        <f>SUM(E33-E61)</f>
        <v>0</v>
      </c>
      <c r="F66" s="40" t="s">
        <v>302</v>
      </c>
    </row>
    <row r="67" spans="1:6" ht="12.75">
      <c r="A67" s="25"/>
      <c r="D67" s="40"/>
      <c r="F67" s="40"/>
    </row>
    <row r="68" spans="1:7" s="37" customFormat="1" ht="12.75">
      <c r="A68" s="25"/>
      <c r="E68" s="38"/>
      <c r="G68"/>
    </row>
    <row r="69" spans="1:7" s="37" customFormat="1" ht="12.75">
      <c r="A69" s="20" t="s">
        <v>300</v>
      </c>
      <c r="E69" s="38"/>
      <c r="G69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3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C65" sqref="C65"/>
    </sheetView>
  </sheetViews>
  <sheetFormatPr defaultColWidth="9.140625" defaultRowHeight="12.75"/>
  <cols>
    <col min="1" max="1" width="6.28125" style="0" customWidth="1"/>
    <col min="2" max="2" width="4.7109375" style="37" customWidth="1"/>
    <col min="3" max="3" width="55.57421875" style="37" customWidth="1"/>
    <col min="4" max="4" width="11.421875" style="37" customWidth="1"/>
    <col min="5" max="5" width="11.28125" style="38" customWidth="1"/>
    <col min="6" max="6" width="10.28125" style="37" customWidth="1"/>
  </cols>
  <sheetData>
    <row r="1" spans="1:7" s="25" customFormat="1" ht="12.75">
      <c r="A1" s="27" t="s">
        <v>321</v>
      </c>
      <c r="B1" s="43"/>
      <c r="C1" s="43"/>
      <c r="D1" s="43"/>
      <c r="E1" s="42"/>
      <c r="F1" s="43"/>
      <c r="G1" s="29"/>
    </row>
    <row r="2" spans="1:7" s="25" customFormat="1" ht="12.75">
      <c r="A2" s="27" t="s">
        <v>578</v>
      </c>
      <c r="B2" s="43"/>
      <c r="C2" s="43"/>
      <c r="D2" s="43"/>
      <c r="E2" s="42"/>
      <c r="F2" s="43"/>
      <c r="G2" s="29"/>
    </row>
    <row r="3" spans="1:7" ht="12.75">
      <c r="A3" s="27" t="s">
        <v>577</v>
      </c>
      <c r="B3" s="57"/>
      <c r="C3" s="57"/>
      <c r="D3" s="57"/>
      <c r="E3" s="42"/>
      <c r="F3" s="57"/>
      <c r="G3" s="56"/>
    </row>
    <row r="4" spans="4:6" ht="12.75">
      <c r="D4" s="54" t="s">
        <v>319</v>
      </c>
      <c r="E4" s="55" t="s">
        <v>318</v>
      </c>
      <c r="F4" s="54" t="s">
        <v>317</v>
      </c>
    </row>
    <row r="5" spans="2:6" s="25" customFormat="1" ht="12.75">
      <c r="B5" s="44"/>
      <c r="C5" s="44"/>
      <c r="D5" s="54" t="s">
        <v>316</v>
      </c>
      <c r="E5" s="55" t="s">
        <v>315</v>
      </c>
      <c r="F5" s="54" t="s">
        <v>314</v>
      </c>
    </row>
    <row r="6" spans="1:6" s="25" customFormat="1" ht="15">
      <c r="A6" s="50" t="s">
        <v>313</v>
      </c>
      <c r="B6" s="44"/>
      <c r="C6" s="44"/>
      <c r="D6" s="54"/>
      <c r="E6" s="55"/>
      <c r="F6" s="54"/>
    </row>
    <row r="7" spans="1:6" s="25" customFormat="1" ht="12.75">
      <c r="A7" s="25" t="s">
        <v>0</v>
      </c>
      <c r="B7" s="25" t="s">
        <v>312</v>
      </c>
      <c r="C7" s="44"/>
      <c r="D7" s="44"/>
      <c r="E7" s="38"/>
      <c r="F7" s="44"/>
    </row>
    <row r="8" spans="3:6" s="25" customFormat="1" ht="12.75">
      <c r="C8" s="44"/>
      <c r="D8" s="44"/>
      <c r="E8" s="38"/>
      <c r="F8" s="44"/>
    </row>
    <row r="9" spans="2:6" s="25" customFormat="1" ht="12.75">
      <c r="B9" s="52">
        <v>1111</v>
      </c>
      <c r="C9" s="52" t="s">
        <v>590</v>
      </c>
      <c r="D9" s="58">
        <v>15000000</v>
      </c>
      <c r="E9" s="38">
        <v>600000</v>
      </c>
      <c r="F9" s="39">
        <f>SUM(D9:E9)</f>
        <v>15600000</v>
      </c>
    </row>
    <row r="10" spans="2:6" s="25" customFormat="1" ht="12.75">
      <c r="B10" s="52">
        <v>1211</v>
      </c>
      <c r="C10" s="52" t="s">
        <v>470</v>
      </c>
      <c r="D10" s="58">
        <v>27700000</v>
      </c>
      <c r="E10" s="38">
        <v>1000000</v>
      </c>
      <c r="F10" s="39">
        <f>SUM(D10:E10)</f>
        <v>28700000</v>
      </c>
    </row>
    <row r="11" spans="3:6" s="25" customFormat="1" ht="12.75">
      <c r="C11" s="44"/>
      <c r="D11" s="44"/>
      <c r="E11" s="38"/>
      <c r="F11" s="44"/>
    </row>
    <row r="12" spans="1:6" s="25" customFormat="1" ht="12.75">
      <c r="A12" s="52">
        <v>3122</v>
      </c>
      <c r="B12" s="66">
        <v>2122</v>
      </c>
      <c r="C12" s="52" t="s">
        <v>496</v>
      </c>
      <c r="D12" s="58">
        <v>100000</v>
      </c>
      <c r="E12" s="38">
        <v>-29291</v>
      </c>
      <c r="F12" s="39">
        <f>SUM(D12:E12)</f>
        <v>70709</v>
      </c>
    </row>
    <row r="13" spans="1:6" s="25" customFormat="1" ht="12.75">
      <c r="A13" s="52"/>
      <c r="B13" s="66"/>
      <c r="C13" s="52"/>
      <c r="D13" s="58"/>
      <c r="E13" s="38"/>
      <c r="F13" s="39"/>
    </row>
    <row r="14" spans="1:6" s="25" customFormat="1" ht="12.75">
      <c r="A14" s="52"/>
      <c r="B14" s="37"/>
      <c r="C14" s="37" t="s">
        <v>349</v>
      </c>
      <c r="D14" s="44"/>
      <c r="E14" s="38"/>
      <c r="F14" s="39"/>
    </row>
    <row r="15" spans="1:6" s="25" customFormat="1" ht="12.75">
      <c r="A15" s="52"/>
      <c r="B15" s="37">
        <v>4116</v>
      </c>
      <c r="C15" s="46" t="s">
        <v>585</v>
      </c>
      <c r="D15" s="39">
        <v>0</v>
      </c>
      <c r="E15" s="38">
        <v>283300.8</v>
      </c>
      <c r="F15" s="39">
        <f>SUM(D15:E15)</f>
        <v>283300.8</v>
      </c>
    </row>
    <row r="16" spans="1:6" s="25" customFormat="1" ht="12.75">
      <c r="A16" s="52"/>
      <c r="B16" s="37">
        <v>4116</v>
      </c>
      <c r="C16" s="46" t="s">
        <v>501</v>
      </c>
      <c r="D16" s="39">
        <v>0</v>
      </c>
      <c r="E16" s="38">
        <v>253684.8</v>
      </c>
      <c r="F16" s="39">
        <f>SUM(D16:E16)</f>
        <v>253684.8</v>
      </c>
    </row>
    <row r="17" spans="1:6" s="25" customFormat="1" ht="12.75">
      <c r="A17" s="52"/>
      <c r="B17" s="37">
        <v>4116</v>
      </c>
      <c r="C17" s="46" t="s">
        <v>550</v>
      </c>
      <c r="D17" s="39">
        <v>0</v>
      </c>
      <c r="E17" s="38">
        <v>165027.6</v>
      </c>
      <c r="F17" s="39">
        <f>SUM(D17:E17)</f>
        <v>165027.6</v>
      </c>
    </row>
    <row r="18" spans="1:6" s="25" customFormat="1" ht="12.75">
      <c r="A18" s="52"/>
      <c r="B18" s="37"/>
      <c r="C18" s="46"/>
      <c r="D18" s="39"/>
      <c r="E18" s="38"/>
      <c r="F18" s="39"/>
    </row>
    <row r="19" spans="2:6" s="25" customFormat="1" ht="12.75">
      <c r="B19" s="52"/>
      <c r="C19" s="37" t="s">
        <v>400</v>
      </c>
      <c r="D19" s="39"/>
      <c r="E19" s="38"/>
      <c r="F19" s="44"/>
    </row>
    <row r="20" spans="2:6" s="25" customFormat="1" ht="12.75">
      <c r="B20" s="52">
        <v>4122</v>
      </c>
      <c r="C20" s="52" t="s">
        <v>490</v>
      </c>
      <c r="D20" s="39">
        <v>0</v>
      </c>
      <c r="E20" s="38">
        <v>60000</v>
      </c>
      <c r="F20" s="39">
        <f>SUM(D20:E20)</f>
        <v>60000</v>
      </c>
    </row>
    <row r="21" spans="2:6" s="25" customFormat="1" ht="12.75">
      <c r="B21" s="52">
        <v>4122</v>
      </c>
      <c r="C21" s="52" t="s">
        <v>491</v>
      </c>
      <c r="D21" s="39">
        <v>0</v>
      </c>
      <c r="E21" s="38">
        <v>24000</v>
      </c>
      <c r="F21" s="39">
        <f>SUM(D21:E21)</f>
        <v>24000</v>
      </c>
    </row>
    <row r="22" spans="2:6" s="25" customFormat="1" ht="12.75">
      <c r="B22" s="52">
        <v>4122</v>
      </c>
      <c r="C22" s="37" t="s">
        <v>572</v>
      </c>
      <c r="D22" s="39">
        <v>0</v>
      </c>
      <c r="E22" s="38">
        <v>32450</v>
      </c>
      <c r="F22" s="39">
        <f>SUM(D22:E22)</f>
        <v>32450</v>
      </c>
    </row>
    <row r="23" spans="2:6" s="25" customFormat="1" ht="12.75">
      <c r="B23" s="52"/>
      <c r="C23" s="37"/>
      <c r="D23" s="39"/>
      <c r="E23" s="38"/>
      <c r="F23" s="39"/>
    </row>
    <row r="24" spans="1:6" s="25" customFormat="1" ht="12.75">
      <c r="A24" s="25" t="s">
        <v>311</v>
      </c>
      <c r="B24" s="37"/>
      <c r="C24" s="37"/>
      <c r="D24" s="40" t="s">
        <v>302</v>
      </c>
      <c r="E24" s="38">
        <f>SUM(E5:E23)</f>
        <v>2389172.2</v>
      </c>
      <c r="F24" s="40" t="s">
        <v>302</v>
      </c>
    </row>
    <row r="25" spans="4:6" ht="12.75">
      <c r="D25" s="39"/>
      <c r="F25" s="39"/>
    </row>
    <row r="26" spans="1:6" s="25" customFormat="1" ht="12.75">
      <c r="A26" s="25" t="s">
        <v>579</v>
      </c>
      <c r="B26" s="44"/>
      <c r="C26" s="44"/>
      <c r="D26" s="40" t="s">
        <v>302</v>
      </c>
      <c r="E26" s="38">
        <f>'RO č.10 RM'!E27</f>
        <v>120110055.54</v>
      </c>
      <c r="F26" s="40" t="s">
        <v>302</v>
      </c>
    </row>
    <row r="27" spans="1:6" s="25" customFormat="1" ht="12.75">
      <c r="A27" s="27" t="s">
        <v>580</v>
      </c>
      <c r="B27" s="43"/>
      <c r="C27" s="43"/>
      <c r="D27" s="41" t="s">
        <v>302</v>
      </c>
      <c r="E27" s="42">
        <f>SUM(E24+E26)</f>
        <v>122499227.74000001</v>
      </c>
      <c r="F27" s="41" t="s">
        <v>302</v>
      </c>
    </row>
    <row r="28" spans="4:7" ht="12.75">
      <c r="D28" s="39"/>
      <c r="F28" s="39"/>
      <c r="G28" s="4"/>
    </row>
    <row r="29" spans="1:6" s="25" customFormat="1" ht="12.75">
      <c r="A29" s="25" t="s">
        <v>10</v>
      </c>
      <c r="B29" s="44"/>
      <c r="C29" s="44"/>
      <c r="D29" s="38"/>
      <c r="E29" s="38"/>
      <c r="F29" s="38"/>
    </row>
    <row r="30" spans="2:6" s="25" customFormat="1" ht="12.75">
      <c r="B30" s="44"/>
      <c r="C30" s="44"/>
      <c r="D30" s="38"/>
      <c r="E30" s="38"/>
      <c r="F30" s="38"/>
    </row>
    <row r="31" spans="2:6" s="25" customFormat="1" ht="12.75">
      <c r="B31" s="44"/>
      <c r="C31" s="44"/>
      <c r="D31" s="38"/>
      <c r="E31" s="38"/>
      <c r="F31" s="38"/>
    </row>
    <row r="32" spans="1:6" ht="12.75">
      <c r="A32" s="17"/>
      <c r="B32" s="52"/>
      <c r="C32" s="52"/>
      <c r="D32" s="51"/>
      <c r="F32" s="39"/>
    </row>
    <row r="33" spans="1:6" s="25" customFormat="1" ht="12.75">
      <c r="A33" s="25" t="s">
        <v>309</v>
      </c>
      <c r="B33" s="44"/>
      <c r="C33" s="44"/>
      <c r="D33" s="40" t="s">
        <v>302</v>
      </c>
      <c r="E33" s="38">
        <f>SUM(E29:E32)</f>
        <v>0</v>
      </c>
      <c r="F33" s="40" t="s">
        <v>302</v>
      </c>
    </row>
    <row r="34" spans="1:6" s="25" customFormat="1" ht="12.75">
      <c r="A34" s="25" t="s">
        <v>308</v>
      </c>
      <c r="B34" s="44"/>
      <c r="C34" s="44"/>
      <c r="D34" s="40" t="s">
        <v>302</v>
      </c>
      <c r="E34" s="38">
        <f>SUM(E24+E33)</f>
        <v>2389172.2</v>
      </c>
      <c r="F34" s="40" t="s">
        <v>302</v>
      </c>
    </row>
    <row r="35" spans="4:6" ht="12.75">
      <c r="D35" s="39"/>
      <c r="F35" s="39"/>
    </row>
    <row r="36" spans="1:6" s="25" customFormat="1" ht="12.75">
      <c r="A36" s="25" t="s">
        <v>581</v>
      </c>
      <c r="B36" s="44"/>
      <c r="C36" s="44"/>
      <c r="D36" s="40" t="s">
        <v>302</v>
      </c>
      <c r="E36" s="38">
        <f>'RO č.10 RM'!E36</f>
        <v>178463420.54</v>
      </c>
      <c r="F36" s="40" t="s">
        <v>302</v>
      </c>
    </row>
    <row r="37" spans="1:6" s="25" customFormat="1" ht="12.75">
      <c r="A37" s="27" t="s">
        <v>582</v>
      </c>
      <c r="B37" s="43"/>
      <c r="C37" s="43"/>
      <c r="D37" s="41" t="s">
        <v>302</v>
      </c>
      <c r="E37" s="42">
        <f>SUM(E34+E36)</f>
        <v>180852592.73999998</v>
      </c>
      <c r="F37" s="41" t="s">
        <v>302</v>
      </c>
    </row>
    <row r="38" spans="2:6" s="25" customFormat="1" ht="12.75">
      <c r="B38" s="44"/>
      <c r="C38" s="44"/>
      <c r="D38" s="38"/>
      <c r="E38" s="38"/>
      <c r="F38" s="38"/>
    </row>
    <row r="39" spans="1:6" s="25" customFormat="1" ht="15">
      <c r="A39" s="50" t="s">
        <v>307</v>
      </c>
      <c r="B39" s="44"/>
      <c r="C39" s="44"/>
      <c r="D39" s="38"/>
      <c r="E39" s="38"/>
      <c r="F39" s="38"/>
    </row>
    <row r="40" spans="1:6" s="25" customFormat="1" ht="12.75">
      <c r="A40" s="25" t="s">
        <v>306</v>
      </c>
      <c r="B40" s="44" t="s">
        <v>0</v>
      </c>
      <c r="C40" s="44"/>
      <c r="D40" s="38"/>
      <c r="E40" s="38"/>
      <c r="F40" s="38"/>
    </row>
    <row r="41" spans="2:6" s="25" customFormat="1" ht="12.75">
      <c r="B41" s="44"/>
      <c r="C41" s="44"/>
      <c r="D41" s="38"/>
      <c r="E41" s="38"/>
      <c r="F41" s="38"/>
    </row>
    <row r="42" spans="1:6" s="25" customFormat="1" ht="12.75">
      <c r="A42" s="37">
        <v>0</v>
      </c>
      <c r="B42" s="37">
        <v>3429</v>
      </c>
      <c r="C42" s="37" t="s">
        <v>600</v>
      </c>
      <c r="D42" s="58">
        <v>140000</v>
      </c>
      <c r="E42" s="53">
        <v>-27000</v>
      </c>
      <c r="F42" s="39">
        <f>SUM(D42:E42)</f>
        <v>113000</v>
      </c>
    </row>
    <row r="43" spans="1:6" s="25" customFormat="1" ht="12.75">
      <c r="A43" s="37"/>
      <c r="B43" s="37"/>
      <c r="C43" s="37"/>
      <c r="D43" s="58"/>
      <c r="E43" s="53"/>
      <c r="F43" s="39"/>
    </row>
    <row r="44" spans="1:6" s="25" customFormat="1" ht="12.75">
      <c r="A44" s="37">
        <v>8809</v>
      </c>
      <c r="B44" s="37">
        <v>3613</v>
      </c>
      <c r="C44" s="37" t="s">
        <v>601</v>
      </c>
      <c r="D44" s="58">
        <v>1800000</v>
      </c>
      <c r="E44" s="53">
        <v>300000</v>
      </c>
      <c r="F44" s="39">
        <f>SUM(D44:E44)</f>
        <v>2100000</v>
      </c>
    </row>
    <row r="45" spans="2:6" s="25" customFormat="1" ht="12.75">
      <c r="B45" s="44"/>
      <c r="C45" s="44"/>
      <c r="D45" s="38"/>
      <c r="E45" s="38"/>
      <c r="F45" s="38"/>
    </row>
    <row r="46" spans="2:6" s="25" customFormat="1" ht="12.75">
      <c r="B46" s="37">
        <v>3639</v>
      </c>
      <c r="C46" s="37" t="s">
        <v>558</v>
      </c>
      <c r="D46" s="58">
        <v>2300000</v>
      </c>
      <c r="E46" s="38">
        <v>4000000</v>
      </c>
      <c r="F46" s="58">
        <f>SUM(D46:E46)</f>
        <v>6300000</v>
      </c>
    </row>
    <row r="47" spans="2:6" s="25" customFormat="1" ht="12.75">
      <c r="B47" s="37"/>
      <c r="C47" s="37"/>
      <c r="D47" s="58"/>
      <c r="E47" s="38"/>
      <c r="F47" s="58"/>
    </row>
    <row r="48" spans="1:6" s="25" customFormat="1" ht="12.75">
      <c r="A48" s="37" t="s">
        <v>131</v>
      </c>
      <c r="B48" s="37"/>
      <c r="C48" s="37"/>
      <c r="D48" s="58"/>
      <c r="E48" s="38"/>
      <c r="F48" s="58"/>
    </row>
    <row r="49" spans="1:6" s="25" customFormat="1" ht="12.75">
      <c r="A49" s="37">
        <v>1</v>
      </c>
      <c r="B49" s="37">
        <v>3111</v>
      </c>
      <c r="C49" s="37" t="s">
        <v>597</v>
      </c>
      <c r="D49" s="58">
        <v>0</v>
      </c>
      <c r="E49" s="38">
        <v>283300.8</v>
      </c>
      <c r="F49" s="39">
        <f>SUM(D49:E49)</f>
        <v>283300.8</v>
      </c>
    </row>
    <row r="50" spans="1:6" s="25" customFormat="1" ht="12.75">
      <c r="A50" s="37"/>
      <c r="B50" s="37"/>
      <c r="C50" s="37" t="s">
        <v>598</v>
      </c>
      <c r="D50" s="58">
        <v>0</v>
      </c>
      <c r="E50" s="38">
        <v>13500</v>
      </c>
      <c r="F50" s="39">
        <f>SUM(D50:E50)</f>
        <v>13500</v>
      </c>
    </row>
    <row r="51" spans="2:6" s="25" customFormat="1" ht="12.75">
      <c r="B51" s="37"/>
      <c r="C51" s="37"/>
      <c r="D51" s="39"/>
      <c r="E51" s="38"/>
      <c r="F51" s="38"/>
    </row>
    <row r="52" spans="1:6" s="25" customFormat="1" ht="12.75">
      <c r="A52" s="37" t="s">
        <v>132</v>
      </c>
      <c r="B52" s="37"/>
      <c r="C52" s="37"/>
      <c r="D52" s="58"/>
      <c r="E52" s="38"/>
      <c r="F52" s="39"/>
    </row>
    <row r="53" spans="1:6" s="25" customFormat="1" ht="12.75">
      <c r="A53" s="37">
        <v>2</v>
      </c>
      <c r="B53" s="37">
        <v>3111</v>
      </c>
      <c r="C53" s="37" t="s">
        <v>502</v>
      </c>
      <c r="D53" s="58">
        <v>0</v>
      </c>
      <c r="E53" s="38">
        <v>253684.8</v>
      </c>
      <c r="F53" s="39">
        <f>SUM(D53:E53)</f>
        <v>253684.8</v>
      </c>
    </row>
    <row r="54" spans="1:6" s="25" customFormat="1" ht="12.75">
      <c r="A54" s="37"/>
      <c r="B54" s="37"/>
      <c r="C54" s="37" t="s">
        <v>571</v>
      </c>
      <c r="D54" s="58">
        <v>0</v>
      </c>
      <c r="E54" s="38">
        <v>32450</v>
      </c>
      <c r="F54" s="39">
        <f>SUM(D54:E54)</f>
        <v>32450</v>
      </c>
    </row>
    <row r="55" spans="1:6" s="25" customFormat="1" ht="12.75">
      <c r="A55" s="37"/>
      <c r="B55" s="37"/>
      <c r="C55" s="37" t="s">
        <v>599</v>
      </c>
      <c r="D55" s="58">
        <v>0</v>
      </c>
      <c r="E55" s="38">
        <v>13500</v>
      </c>
      <c r="F55" s="39">
        <f>SUM(D55:E55)</f>
        <v>13500</v>
      </c>
    </row>
    <row r="56" spans="1:6" s="25" customFormat="1" ht="12.75">
      <c r="A56" s="37"/>
      <c r="B56" s="37"/>
      <c r="C56" s="37"/>
      <c r="D56" s="58"/>
      <c r="E56" s="38"/>
      <c r="F56" s="39"/>
    </row>
    <row r="57" spans="1:6" s="25" customFormat="1" ht="12.75">
      <c r="A57" s="37" t="s">
        <v>48</v>
      </c>
      <c r="B57" s="37"/>
      <c r="C57" s="37"/>
      <c r="D57" s="58"/>
      <c r="E57" s="38"/>
      <c r="F57" s="39"/>
    </row>
    <row r="58" spans="1:6" s="25" customFormat="1" ht="12.75">
      <c r="A58" s="37">
        <v>51</v>
      </c>
      <c r="B58" s="37">
        <v>3113</v>
      </c>
      <c r="C58" s="37" t="s">
        <v>569</v>
      </c>
      <c r="D58" s="58">
        <v>4370000</v>
      </c>
      <c r="E58" s="38">
        <v>-360000</v>
      </c>
      <c r="F58" s="39">
        <f>SUM(D58:E58)</f>
        <v>4010000</v>
      </c>
    </row>
    <row r="59" spans="1:6" s="25" customFormat="1" ht="12.75">
      <c r="A59" s="49"/>
      <c r="B59" s="49"/>
      <c r="C59" s="37"/>
      <c r="D59" s="58"/>
      <c r="E59" s="38"/>
      <c r="F59" s="39"/>
    </row>
    <row r="60" spans="1:6" s="25" customFormat="1" ht="12.75">
      <c r="A60" s="49" t="s">
        <v>459</v>
      </c>
      <c r="B60" s="49"/>
      <c r="C60" s="37"/>
      <c r="D60" s="58"/>
      <c r="E60" s="38"/>
      <c r="F60" s="39"/>
    </row>
    <row r="61" spans="1:6" s="25" customFormat="1" ht="12.75">
      <c r="A61" s="49">
        <v>52</v>
      </c>
      <c r="B61" s="49">
        <v>3114</v>
      </c>
      <c r="C61" s="37" t="s">
        <v>492</v>
      </c>
      <c r="D61" s="58">
        <v>0</v>
      </c>
      <c r="E61" s="38">
        <v>60000</v>
      </c>
      <c r="F61" s="39">
        <f>SUM(D61:E61)</f>
        <v>60000</v>
      </c>
    </row>
    <row r="62" spans="1:6" s="25" customFormat="1" ht="12.75">
      <c r="A62" s="49"/>
      <c r="B62" s="49"/>
      <c r="C62" s="52" t="s">
        <v>493</v>
      </c>
      <c r="D62" s="58">
        <v>0</v>
      </c>
      <c r="E62" s="38">
        <v>40000</v>
      </c>
      <c r="F62" s="39">
        <f>SUM(D62:E62)</f>
        <v>40000</v>
      </c>
    </row>
    <row r="63" spans="1:6" s="25" customFormat="1" ht="12.75">
      <c r="A63" s="49"/>
      <c r="B63" s="49"/>
      <c r="C63" s="37" t="s">
        <v>494</v>
      </c>
      <c r="D63" s="58">
        <v>0</v>
      </c>
      <c r="E63" s="38">
        <v>24000</v>
      </c>
      <c r="F63" s="39">
        <f>SUM(D63:E63)</f>
        <v>24000</v>
      </c>
    </row>
    <row r="64" spans="1:6" s="25" customFormat="1" ht="12.75">
      <c r="A64" s="46"/>
      <c r="B64" s="49"/>
      <c r="C64" s="52" t="s">
        <v>495</v>
      </c>
      <c r="D64" s="58">
        <v>0</v>
      </c>
      <c r="E64" s="38">
        <v>24000</v>
      </c>
      <c r="F64" s="39">
        <f>SUM(D64:E64)</f>
        <v>24000</v>
      </c>
    </row>
    <row r="65" spans="1:6" s="25" customFormat="1" ht="12.75">
      <c r="A65" s="46"/>
      <c r="B65" s="49"/>
      <c r="C65" s="46" t="s">
        <v>551</v>
      </c>
      <c r="D65" s="58">
        <v>0</v>
      </c>
      <c r="E65" s="38">
        <v>165027.6</v>
      </c>
      <c r="F65" s="39">
        <f>SUM(D65:E65)</f>
        <v>165027.6</v>
      </c>
    </row>
    <row r="66" spans="1:6" s="25" customFormat="1" ht="12.75">
      <c r="A66" s="46"/>
      <c r="B66" s="49"/>
      <c r="C66" s="37"/>
      <c r="D66" s="58"/>
      <c r="E66" s="38"/>
      <c r="F66" s="39"/>
    </row>
    <row r="67" spans="1:6" s="25" customFormat="1" ht="12.75">
      <c r="A67" s="37" t="s">
        <v>134</v>
      </c>
      <c r="B67" s="37"/>
      <c r="C67" s="37"/>
      <c r="D67" s="58"/>
      <c r="E67" s="38"/>
      <c r="F67" s="39"/>
    </row>
    <row r="68" spans="1:6" s="25" customFormat="1" ht="12.75">
      <c r="A68" s="37">
        <v>55</v>
      </c>
      <c r="B68" s="37">
        <v>3122</v>
      </c>
      <c r="C68" s="37" t="s">
        <v>497</v>
      </c>
      <c r="D68" s="58">
        <v>100000</v>
      </c>
      <c r="E68" s="38">
        <v>-29291</v>
      </c>
      <c r="F68" s="39">
        <f>SUM(D68:E68)</f>
        <v>70709</v>
      </c>
    </row>
    <row r="69" spans="1:6" s="25" customFormat="1" ht="12.75">
      <c r="A69" s="37"/>
      <c r="B69" s="37"/>
      <c r="C69" s="37"/>
      <c r="D69" s="58"/>
      <c r="E69" s="38"/>
      <c r="F69" s="39"/>
    </row>
    <row r="70" spans="1:6" s="25" customFormat="1" ht="12.75">
      <c r="A70" s="37">
        <v>107</v>
      </c>
      <c r="B70" s="37">
        <v>6171</v>
      </c>
      <c r="C70" s="37" t="s">
        <v>595</v>
      </c>
      <c r="D70" s="58">
        <v>350000</v>
      </c>
      <c r="E70" s="38">
        <v>80000</v>
      </c>
      <c r="F70" s="39">
        <f>SUM(D70:E70)</f>
        <v>430000</v>
      </c>
    </row>
    <row r="71" spans="1:6" s="25" customFormat="1" ht="12.75">
      <c r="A71" s="37"/>
      <c r="B71" s="37"/>
      <c r="C71" s="37"/>
      <c r="D71" s="58"/>
      <c r="E71" s="38"/>
      <c r="F71" s="39"/>
    </row>
    <row r="72" spans="1:6" s="25" customFormat="1" ht="12.75">
      <c r="A72" s="37">
        <v>175</v>
      </c>
      <c r="B72" s="37">
        <v>6171</v>
      </c>
      <c r="C72" s="37" t="s">
        <v>589</v>
      </c>
      <c r="D72" s="58">
        <v>14070000</v>
      </c>
      <c r="E72" s="38">
        <v>300000</v>
      </c>
      <c r="F72" s="39">
        <f>SUM(D72:E72)</f>
        <v>14370000</v>
      </c>
    </row>
    <row r="73" spans="1:6" s="25" customFormat="1" ht="12.75">
      <c r="A73" s="37"/>
      <c r="B73" s="37"/>
      <c r="C73" s="37" t="s">
        <v>596</v>
      </c>
      <c r="D73" s="58"/>
      <c r="E73" s="38"/>
      <c r="F73" s="39"/>
    </row>
    <row r="74" spans="1:6" s="25" customFormat="1" ht="12.75">
      <c r="A74" s="37"/>
      <c r="B74" s="37"/>
      <c r="C74" s="37"/>
      <c r="D74" s="58"/>
      <c r="E74" s="38"/>
      <c r="F74" s="39"/>
    </row>
    <row r="75" spans="1:6" s="25" customFormat="1" ht="12.75">
      <c r="A75" s="48">
        <v>201304</v>
      </c>
      <c r="B75" s="49">
        <v>3349</v>
      </c>
      <c r="C75" s="37" t="s">
        <v>592</v>
      </c>
      <c r="D75" s="58">
        <v>400000</v>
      </c>
      <c r="E75" s="38">
        <v>-400000</v>
      </c>
      <c r="F75" s="39">
        <f>SUM(D75:E75)</f>
        <v>0</v>
      </c>
    </row>
    <row r="76" spans="1:6" s="25" customFormat="1" ht="12.75">
      <c r="A76" s="46"/>
      <c r="B76" s="49"/>
      <c r="C76" s="37"/>
      <c r="D76" s="58"/>
      <c r="E76" s="38"/>
      <c r="F76" s="39"/>
    </row>
    <row r="77" spans="1:6" s="25" customFormat="1" ht="12.75">
      <c r="A77" s="48">
        <v>201422</v>
      </c>
      <c r="B77" s="49">
        <v>2212</v>
      </c>
      <c r="C77" s="37" t="s">
        <v>586</v>
      </c>
      <c r="D77" s="58">
        <v>100000</v>
      </c>
      <c r="E77" s="38">
        <v>-50000</v>
      </c>
      <c r="F77" s="39">
        <f>SUM(D77:E77)</f>
        <v>50000</v>
      </c>
    </row>
    <row r="78" spans="1:6" s="25" customFormat="1" ht="12.75">
      <c r="A78" s="37"/>
      <c r="B78" s="37"/>
      <c r="C78" s="37"/>
      <c r="D78" s="62"/>
      <c r="E78" s="38"/>
      <c r="F78" s="39"/>
    </row>
    <row r="79" spans="1:6" s="25" customFormat="1" ht="12.75">
      <c r="A79" s="46">
        <v>201601</v>
      </c>
      <c r="B79" s="49">
        <v>2219</v>
      </c>
      <c r="C79" s="37" t="s">
        <v>355</v>
      </c>
      <c r="D79" s="58">
        <v>10800000</v>
      </c>
      <c r="E79" s="38">
        <v>500000</v>
      </c>
      <c r="F79" s="39">
        <f>SUM(D79:E79)</f>
        <v>11300000</v>
      </c>
    </row>
    <row r="80" spans="1:6" s="25" customFormat="1" ht="12.75">
      <c r="A80" s="46"/>
      <c r="B80" s="49"/>
      <c r="C80" s="37"/>
      <c r="D80" s="58"/>
      <c r="E80" s="38"/>
      <c r="F80" s="39"/>
    </row>
    <row r="81" spans="1:6" s="25" customFormat="1" ht="12.75">
      <c r="A81" s="46">
        <v>201602</v>
      </c>
      <c r="B81" s="49">
        <v>2212</v>
      </c>
      <c r="C81" s="37" t="s">
        <v>575</v>
      </c>
      <c r="D81" s="62">
        <v>2700000</v>
      </c>
      <c r="E81" s="38">
        <v>-2044000</v>
      </c>
      <c r="F81" s="39">
        <f>SUM(D81:E81)</f>
        <v>656000</v>
      </c>
    </row>
    <row r="82" spans="1:6" s="25" customFormat="1" ht="12.75">
      <c r="A82" s="46"/>
      <c r="B82" s="49"/>
      <c r="C82" s="37"/>
      <c r="D82" s="62"/>
      <c r="E82" s="38"/>
      <c r="F82" s="39"/>
    </row>
    <row r="83" spans="1:6" s="25" customFormat="1" ht="12.75">
      <c r="A83" s="49">
        <v>201604</v>
      </c>
      <c r="B83" s="49">
        <v>3639</v>
      </c>
      <c r="C83" s="49" t="s">
        <v>489</v>
      </c>
      <c r="D83" s="58">
        <v>500000</v>
      </c>
      <c r="E83" s="38">
        <v>-400000</v>
      </c>
      <c r="F83" s="39">
        <f>SUM(D83:E83)</f>
        <v>100000</v>
      </c>
    </row>
    <row r="84" spans="1:6" s="25" customFormat="1" ht="12.75">
      <c r="A84" s="46"/>
      <c r="B84" s="49"/>
      <c r="C84" s="37"/>
      <c r="D84" s="58"/>
      <c r="E84" s="38"/>
      <c r="F84" s="39"/>
    </row>
    <row r="85" spans="1:6" s="25" customFormat="1" ht="12.75">
      <c r="A85" s="49">
        <v>201606</v>
      </c>
      <c r="B85" s="49">
        <v>2321</v>
      </c>
      <c r="C85" s="49" t="s">
        <v>587</v>
      </c>
      <c r="D85" s="58">
        <v>300000</v>
      </c>
      <c r="E85" s="38">
        <v>-200000</v>
      </c>
      <c r="F85" s="39">
        <f>SUM(D85:E85)</f>
        <v>100000</v>
      </c>
    </row>
    <row r="86" spans="1:6" s="25" customFormat="1" ht="12.75">
      <c r="A86" s="49"/>
      <c r="B86" s="49"/>
      <c r="C86" s="49"/>
      <c r="D86" s="58"/>
      <c r="E86" s="38"/>
      <c r="F86" s="39"/>
    </row>
    <row r="87" spans="1:6" s="25" customFormat="1" ht="12.75">
      <c r="A87" s="37">
        <v>201608</v>
      </c>
      <c r="B87" s="37">
        <v>3114</v>
      </c>
      <c r="C87" s="37" t="s">
        <v>358</v>
      </c>
      <c r="D87" s="58">
        <v>500000</v>
      </c>
      <c r="E87" s="38">
        <v>-300000</v>
      </c>
      <c r="F87" s="39">
        <f>SUM(D87:E87)</f>
        <v>200000</v>
      </c>
    </row>
    <row r="88" spans="1:6" s="25" customFormat="1" ht="12.75">
      <c r="A88" s="49"/>
      <c r="B88" s="49"/>
      <c r="C88" s="49"/>
      <c r="D88" s="58"/>
      <c r="E88" s="38"/>
      <c r="F88" s="39"/>
    </row>
    <row r="89" spans="1:6" s="25" customFormat="1" ht="12.75">
      <c r="A89" s="49">
        <v>201614</v>
      </c>
      <c r="B89" s="49">
        <v>2321</v>
      </c>
      <c r="C89" s="49" t="s">
        <v>594</v>
      </c>
      <c r="D89" s="58">
        <v>400000</v>
      </c>
      <c r="E89" s="38">
        <v>-400000</v>
      </c>
      <c r="F89" s="39">
        <f>SUM(D89:E89)</f>
        <v>0</v>
      </c>
    </row>
    <row r="90" spans="1:6" s="25" customFormat="1" ht="12.75">
      <c r="A90" s="49"/>
      <c r="B90" s="49"/>
      <c r="C90" s="49"/>
      <c r="D90" s="58"/>
      <c r="E90" s="38"/>
      <c r="F90" s="39"/>
    </row>
    <row r="91" spans="1:6" s="25" customFormat="1" ht="12.75">
      <c r="A91" s="46">
        <v>201703</v>
      </c>
      <c r="B91" s="63"/>
      <c r="C91" s="48" t="s">
        <v>588</v>
      </c>
      <c r="D91" s="58">
        <v>300000</v>
      </c>
      <c r="E91" s="38">
        <v>-150000</v>
      </c>
      <c r="F91" s="39">
        <f>SUM(D91:E91)</f>
        <v>150000</v>
      </c>
    </row>
    <row r="92" spans="1:6" s="25" customFormat="1" ht="12.75">
      <c r="A92" s="46"/>
      <c r="B92" s="63"/>
      <c r="C92" s="48"/>
      <c r="D92" s="58"/>
      <c r="E92" s="38"/>
      <c r="F92" s="39"/>
    </row>
    <row r="93" spans="1:6" s="25" customFormat="1" ht="12.75">
      <c r="A93" s="48">
        <v>201706</v>
      </c>
      <c r="B93" s="49">
        <v>2212</v>
      </c>
      <c r="C93" s="37" t="s">
        <v>576</v>
      </c>
      <c r="D93" s="58">
        <v>2300000</v>
      </c>
      <c r="E93" s="38">
        <v>200000</v>
      </c>
      <c r="F93" s="39">
        <f>SUM(D93:E93)</f>
        <v>2500000</v>
      </c>
    </row>
    <row r="94" spans="1:6" s="25" customFormat="1" ht="12.75">
      <c r="A94" s="48"/>
      <c r="B94" s="49"/>
      <c r="C94" s="37"/>
      <c r="D94" s="58"/>
      <c r="E94" s="38"/>
      <c r="F94" s="39"/>
    </row>
    <row r="95" spans="1:6" s="25" customFormat="1" ht="12.75">
      <c r="A95" s="46">
        <v>201707</v>
      </c>
      <c r="B95" s="49">
        <v>2212</v>
      </c>
      <c r="C95" s="37" t="s">
        <v>453</v>
      </c>
      <c r="D95" s="58">
        <v>100000</v>
      </c>
      <c r="E95" s="38">
        <v>-100000</v>
      </c>
      <c r="F95" s="39">
        <f>SUM(D95:E95)</f>
        <v>0</v>
      </c>
    </row>
    <row r="96" spans="1:6" s="25" customFormat="1" ht="12.75">
      <c r="A96" s="46"/>
      <c r="B96" s="49"/>
      <c r="C96" s="37"/>
      <c r="D96" s="58"/>
      <c r="E96" s="38"/>
      <c r="F96" s="39"/>
    </row>
    <row r="97" spans="1:6" s="25" customFormat="1" ht="12.75">
      <c r="A97" s="48">
        <v>201708</v>
      </c>
      <c r="B97" s="49">
        <v>2212</v>
      </c>
      <c r="C97" s="37" t="s">
        <v>593</v>
      </c>
      <c r="D97" s="58">
        <v>100000</v>
      </c>
      <c r="E97" s="38">
        <v>-100000</v>
      </c>
      <c r="F97" s="39">
        <f>SUM(D97:E97)</f>
        <v>0</v>
      </c>
    </row>
    <row r="98" spans="1:6" s="25" customFormat="1" ht="12.75">
      <c r="A98" s="46"/>
      <c r="B98" s="49"/>
      <c r="C98" s="37"/>
      <c r="D98" s="58"/>
      <c r="E98" s="38"/>
      <c r="F98" s="39"/>
    </row>
    <row r="99" spans="1:6" s="25" customFormat="1" ht="12.75">
      <c r="A99" s="37">
        <v>201722</v>
      </c>
      <c r="B99" s="37">
        <v>3113</v>
      </c>
      <c r="C99" s="37" t="s">
        <v>570</v>
      </c>
      <c r="D99" s="58">
        <v>0</v>
      </c>
      <c r="E99" s="38">
        <v>360000</v>
      </c>
      <c r="F99" s="39">
        <f>SUM(D99:E99)</f>
        <v>360000</v>
      </c>
    </row>
    <row r="100" spans="1:6" s="25" customFormat="1" ht="12.75">
      <c r="A100" s="37"/>
      <c r="B100" s="37"/>
      <c r="C100" s="37"/>
      <c r="D100" s="58"/>
      <c r="E100" s="38"/>
      <c r="F100" s="39"/>
    </row>
    <row r="101" spans="1:6" s="25" customFormat="1" ht="12.75">
      <c r="A101" s="37">
        <v>201723</v>
      </c>
      <c r="B101" s="37">
        <v>3631</v>
      </c>
      <c r="C101" s="37" t="s">
        <v>591</v>
      </c>
      <c r="D101" s="58">
        <v>0</v>
      </c>
      <c r="E101" s="38">
        <v>300000</v>
      </c>
      <c r="F101" s="39">
        <f>SUM(D101:E101)</f>
        <v>300000</v>
      </c>
    </row>
    <row r="102" spans="1:6" s="25" customFormat="1" ht="12.75">
      <c r="A102" s="37"/>
      <c r="B102" s="37"/>
      <c r="C102" s="37"/>
      <c r="D102" s="58"/>
      <c r="E102" s="38"/>
      <c r="F102" s="39"/>
    </row>
    <row r="103" spans="1:6" s="25" customFormat="1" ht="12.75">
      <c r="A103" s="46">
        <v>59</v>
      </c>
      <c r="B103" s="46">
        <v>6409</v>
      </c>
      <c r="C103" s="48" t="s">
        <v>545</v>
      </c>
      <c r="D103" s="39">
        <f>'RO č.10 RM'!F59</f>
        <v>297385.83999999997</v>
      </c>
      <c r="E103" s="38"/>
      <c r="F103" s="39">
        <f>SUM(D103:E103)</f>
        <v>297385.83999999997</v>
      </c>
    </row>
    <row r="104" spans="1:6" s="25" customFormat="1" ht="12.75">
      <c r="A104" s="46"/>
      <c r="B104" s="46"/>
      <c r="C104" s="48"/>
      <c r="D104" s="45"/>
      <c r="E104" s="38"/>
      <c r="F104" s="38"/>
    </row>
    <row r="105" spans="1:6" s="25" customFormat="1" ht="12.75">
      <c r="A105" s="25" t="s">
        <v>304</v>
      </c>
      <c r="B105" s="44"/>
      <c r="C105" s="44"/>
      <c r="D105" s="40" t="s">
        <v>302</v>
      </c>
      <c r="E105" s="38">
        <f>SUM(E39:E104)</f>
        <v>2389172.1999999993</v>
      </c>
      <c r="F105" s="40" t="s">
        <v>302</v>
      </c>
    </row>
    <row r="106" spans="4:6" ht="12.75">
      <c r="D106" s="39"/>
      <c r="F106" s="39"/>
    </row>
    <row r="107" spans="1:6" s="25" customFormat="1" ht="12.75">
      <c r="A107" s="25" t="s">
        <v>583</v>
      </c>
      <c r="B107" s="44"/>
      <c r="C107" s="44"/>
      <c r="D107" s="40" t="s">
        <v>302</v>
      </c>
      <c r="E107" s="38">
        <f>'RO č.10 RM'!E64</f>
        <v>178463420.54</v>
      </c>
      <c r="F107" s="40" t="s">
        <v>302</v>
      </c>
    </row>
    <row r="108" spans="1:6" s="25" customFormat="1" ht="12.75">
      <c r="A108" s="27" t="s">
        <v>584</v>
      </c>
      <c r="B108" s="43"/>
      <c r="C108" s="43"/>
      <c r="D108" s="41" t="s">
        <v>302</v>
      </c>
      <c r="E108" s="42">
        <f>SUM(E105+E107)</f>
        <v>180852592.73999998</v>
      </c>
      <c r="F108" s="41" t="s">
        <v>302</v>
      </c>
    </row>
    <row r="109" spans="4:6" ht="12.75">
      <c r="D109" s="39"/>
      <c r="F109" s="39"/>
    </row>
    <row r="110" spans="1:6" ht="12.75">
      <c r="A110" s="25" t="s">
        <v>303</v>
      </c>
      <c r="D110" s="40" t="s">
        <v>302</v>
      </c>
      <c r="E110" s="38">
        <f>SUM(E34-E105)</f>
        <v>9.313225746154785E-10</v>
      </c>
      <c r="F110" s="40" t="s">
        <v>302</v>
      </c>
    </row>
    <row r="111" spans="1:6" ht="12.75">
      <c r="A111" s="25"/>
      <c r="D111" s="40"/>
      <c r="F111" s="40"/>
    </row>
    <row r="112" spans="1:7" s="37" customFormat="1" ht="12.75">
      <c r="A112" s="25"/>
      <c r="E112" s="38"/>
      <c r="G112"/>
    </row>
    <row r="113" spans="1:7" s="37" customFormat="1" ht="12.75">
      <c r="A113" s="20" t="s">
        <v>300</v>
      </c>
      <c r="E113" s="38"/>
      <c r="G113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3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6.28125" style="0" customWidth="1"/>
    <col min="2" max="2" width="4.7109375" style="37" customWidth="1"/>
    <col min="3" max="3" width="55.57421875" style="37" customWidth="1"/>
    <col min="4" max="4" width="11.421875" style="37" customWidth="1"/>
    <col min="5" max="5" width="11.28125" style="38" customWidth="1"/>
    <col min="6" max="6" width="10.28125" style="37" customWidth="1"/>
  </cols>
  <sheetData>
    <row r="1" spans="1:7" s="25" customFormat="1" ht="12.75">
      <c r="A1" s="27" t="s">
        <v>321</v>
      </c>
      <c r="B1" s="43"/>
      <c r="C1" s="43"/>
      <c r="D1" s="43"/>
      <c r="E1" s="42"/>
      <c r="F1" s="43"/>
      <c r="G1" s="29"/>
    </row>
    <row r="2" spans="1:7" s="25" customFormat="1" ht="12.75">
      <c r="A2" s="27" t="s">
        <v>602</v>
      </c>
      <c r="B2" s="43"/>
      <c r="C2" s="43"/>
      <c r="D2" s="43"/>
      <c r="E2" s="42"/>
      <c r="F2" s="43"/>
      <c r="G2" s="29"/>
    </row>
    <row r="3" spans="1:7" ht="12.75">
      <c r="A3" s="27" t="s">
        <v>606</v>
      </c>
      <c r="B3" s="57"/>
      <c r="C3" s="57"/>
      <c r="D3" s="57"/>
      <c r="E3" s="42"/>
      <c r="F3" s="57"/>
      <c r="G3" s="56"/>
    </row>
    <row r="4" spans="4:6" ht="12.75">
      <c r="D4" s="54" t="s">
        <v>319</v>
      </c>
      <c r="E4" s="55" t="s">
        <v>318</v>
      </c>
      <c r="F4" s="54" t="s">
        <v>317</v>
      </c>
    </row>
    <row r="5" spans="2:6" s="25" customFormat="1" ht="12.75">
      <c r="B5" s="44"/>
      <c r="C5" s="44"/>
      <c r="D5" s="54" t="s">
        <v>316</v>
      </c>
      <c r="E5" s="55" t="s">
        <v>315</v>
      </c>
      <c r="F5" s="54" t="s">
        <v>314</v>
      </c>
    </row>
    <row r="6" spans="1:6" s="25" customFormat="1" ht="15">
      <c r="A6" s="50" t="s">
        <v>313</v>
      </c>
      <c r="B6" s="44"/>
      <c r="C6" s="44"/>
      <c r="D6" s="54"/>
      <c r="E6" s="55"/>
      <c r="F6" s="54"/>
    </row>
    <row r="7" spans="1:6" s="25" customFormat="1" ht="12.75">
      <c r="A7" s="25" t="s">
        <v>0</v>
      </c>
      <c r="B7" s="25" t="s">
        <v>312</v>
      </c>
      <c r="C7" s="44"/>
      <c r="D7" s="44"/>
      <c r="E7" s="38"/>
      <c r="F7" s="44"/>
    </row>
    <row r="8" spans="3:6" s="25" customFormat="1" ht="12.75">
      <c r="C8" s="44"/>
      <c r="D8" s="44"/>
      <c r="E8" s="38"/>
      <c r="F8" s="44"/>
    </row>
    <row r="9" spans="2:6" s="25" customFormat="1" ht="12.75">
      <c r="B9" s="52">
        <v>1121</v>
      </c>
      <c r="C9" s="52" t="s">
        <v>342</v>
      </c>
      <c r="D9" s="58">
        <v>14000000</v>
      </c>
      <c r="E9" s="38">
        <v>300000</v>
      </c>
      <c r="F9" s="39">
        <f>SUM(D9:E9)</f>
        <v>14300000</v>
      </c>
    </row>
    <row r="10" spans="3:6" s="25" customFormat="1" ht="12.75">
      <c r="C10" s="44"/>
      <c r="D10" s="44"/>
      <c r="E10" s="38"/>
      <c r="F10" s="44"/>
    </row>
    <row r="11" spans="1:6" s="25" customFormat="1" ht="12.75">
      <c r="A11" s="52"/>
      <c r="B11" s="66"/>
      <c r="C11" s="52" t="s">
        <v>554</v>
      </c>
      <c r="D11" s="58"/>
      <c r="E11" s="38"/>
      <c r="F11" s="39"/>
    </row>
    <row r="12" spans="1:6" s="25" customFormat="1" ht="12.75">
      <c r="A12" s="52"/>
      <c r="B12" s="66">
        <v>4111</v>
      </c>
      <c r="C12" s="52" t="s">
        <v>605</v>
      </c>
      <c r="D12" s="58">
        <v>0</v>
      </c>
      <c r="E12" s="38">
        <v>196500</v>
      </c>
      <c r="F12" s="39">
        <f>SUM(D12:E12)</f>
        <v>196500</v>
      </c>
    </row>
    <row r="13" spans="1:6" s="25" customFormat="1" ht="12.75">
      <c r="A13" s="52"/>
      <c r="B13" s="37"/>
      <c r="C13" s="46"/>
      <c r="D13" s="39"/>
      <c r="E13" s="38"/>
      <c r="F13" s="39"/>
    </row>
    <row r="14" spans="2:6" s="25" customFormat="1" ht="12.75">
      <c r="B14" s="52"/>
      <c r="C14" s="37" t="s">
        <v>439</v>
      </c>
      <c r="D14" s="39"/>
      <c r="E14" s="38"/>
      <c r="F14" s="44"/>
    </row>
    <row r="15" spans="2:6" s="25" customFormat="1" ht="12.75">
      <c r="B15" s="52">
        <v>4122</v>
      </c>
      <c r="C15" s="52" t="s">
        <v>603</v>
      </c>
      <c r="D15" s="39">
        <v>0</v>
      </c>
      <c r="E15" s="38">
        <v>40000</v>
      </c>
      <c r="F15" s="39">
        <f>SUM(D15:E15)</f>
        <v>40000</v>
      </c>
    </row>
    <row r="16" spans="2:6" s="25" customFormat="1" ht="12.75">
      <c r="B16" s="52"/>
      <c r="C16" s="37"/>
      <c r="D16" s="39"/>
      <c r="E16" s="38"/>
      <c r="F16" s="39"/>
    </row>
    <row r="17" spans="1:6" s="25" customFormat="1" ht="12.75">
      <c r="A17" s="25" t="s">
        <v>311</v>
      </c>
      <c r="B17" s="37"/>
      <c r="C17" s="37"/>
      <c r="D17" s="40" t="s">
        <v>302</v>
      </c>
      <c r="E17" s="38">
        <f>SUM(E5:E16)</f>
        <v>536500</v>
      </c>
      <c r="F17" s="40" t="s">
        <v>302</v>
      </c>
    </row>
    <row r="18" spans="4:6" ht="12.75">
      <c r="D18" s="39"/>
      <c r="F18" s="39"/>
    </row>
    <row r="19" spans="1:6" s="25" customFormat="1" ht="12.75">
      <c r="A19" s="25" t="s">
        <v>607</v>
      </c>
      <c r="B19" s="44"/>
      <c r="C19" s="44"/>
      <c r="D19" s="40" t="s">
        <v>302</v>
      </c>
      <c r="E19" s="38">
        <f>'RO č.11 ZM'!E27</f>
        <v>122499227.74000001</v>
      </c>
      <c r="F19" s="40" t="s">
        <v>302</v>
      </c>
    </row>
    <row r="20" spans="1:6" s="25" customFormat="1" ht="12.75">
      <c r="A20" s="27" t="s">
        <v>608</v>
      </c>
      <c r="B20" s="43"/>
      <c r="C20" s="43"/>
      <c r="D20" s="41" t="s">
        <v>302</v>
      </c>
      <c r="E20" s="42">
        <f>SUM(E17+E19)</f>
        <v>123035727.74000001</v>
      </c>
      <c r="F20" s="41" t="s">
        <v>302</v>
      </c>
    </row>
    <row r="21" spans="4:7" ht="12.75">
      <c r="D21" s="39"/>
      <c r="F21" s="39"/>
      <c r="G21" s="4"/>
    </row>
    <row r="22" spans="1:6" s="25" customFormat="1" ht="12.75">
      <c r="A22" s="25" t="s">
        <v>10</v>
      </c>
      <c r="B22" s="44"/>
      <c r="C22" s="44"/>
      <c r="D22" s="38"/>
      <c r="E22" s="38"/>
      <c r="F22" s="38"/>
    </row>
    <row r="23" spans="2:6" s="25" customFormat="1" ht="12.75">
      <c r="B23" s="44"/>
      <c r="C23" s="44"/>
      <c r="D23" s="38"/>
      <c r="E23" s="38"/>
      <c r="F23" s="38"/>
    </row>
    <row r="24" spans="2:6" s="25" customFormat="1" ht="12.75">
      <c r="B24" s="44"/>
      <c r="C24" s="44"/>
      <c r="D24" s="38"/>
      <c r="E24" s="38"/>
      <c r="F24" s="38"/>
    </row>
    <row r="25" spans="1:6" ht="12.75">
      <c r="A25" s="17"/>
      <c r="B25" s="52"/>
      <c r="C25" s="52"/>
      <c r="D25" s="51"/>
      <c r="F25" s="39"/>
    </row>
    <row r="26" spans="1:6" s="25" customFormat="1" ht="12.75">
      <c r="A26" s="25" t="s">
        <v>309</v>
      </c>
      <c r="B26" s="44"/>
      <c r="C26" s="44"/>
      <c r="D26" s="40" t="s">
        <v>302</v>
      </c>
      <c r="E26" s="38">
        <f>SUM(E22:E25)</f>
        <v>0</v>
      </c>
      <c r="F26" s="40" t="s">
        <v>302</v>
      </c>
    </row>
    <row r="27" spans="1:6" s="25" customFormat="1" ht="12.75">
      <c r="A27" s="25" t="s">
        <v>308</v>
      </c>
      <c r="B27" s="44"/>
      <c r="C27" s="44"/>
      <c r="D27" s="40" t="s">
        <v>302</v>
      </c>
      <c r="E27" s="38">
        <f>SUM(E17+E26)</f>
        <v>536500</v>
      </c>
      <c r="F27" s="40" t="s">
        <v>302</v>
      </c>
    </row>
    <row r="28" spans="4:6" ht="12.75">
      <c r="D28" s="39"/>
      <c r="F28" s="39"/>
    </row>
    <row r="29" spans="1:6" s="25" customFormat="1" ht="12.75">
      <c r="A29" s="25" t="s">
        <v>609</v>
      </c>
      <c r="B29" s="44"/>
      <c r="C29" s="44"/>
      <c r="D29" s="40" t="s">
        <v>302</v>
      </c>
      <c r="E29" s="38">
        <f>'RO č.11 ZM'!E37</f>
        <v>180852592.73999998</v>
      </c>
      <c r="F29" s="40" t="s">
        <v>302</v>
      </c>
    </row>
    <row r="30" spans="1:6" s="25" customFormat="1" ht="12.75">
      <c r="A30" s="27" t="s">
        <v>610</v>
      </c>
      <c r="B30" s="43"/>
      <c r="C30" s="43"/>
      <c r="D30" s="41" t="s">
        <v>302</v>
      </c>
      <c r="E30" s="42">
        <f>SUM(E27+E29)</f>
        <v>181389092.73999998</v>
      </c>
      <c r="F30" s="41" t="s">
        <v>302</v>
      </c>
    </row>
    <row r="31" spans="2:6" s="25" customFormat="1" ht="12.75">
      <c r="B31" s="44"/>
      <c r="C31" s="44"/>
      <c r="D31" s="38"/>
      <c r="E31" s="38"/>
      <c r="F31" s="38"/>
    </row>
    <row r="32" spans="1:6" s="25" customFormat="1" ht="15">
      <c r="A32" s="50" t="s">
        <v>307</v>
      </c>
      <c r="B32" s="44"/>
      <c r="C32" s="44"/>
      <c r="D32" s="38"/>
      <c r="E32" s="38"/>
      <c r="F32" s="38"/>
    </row>
    <row r="33" spans="1:6" s="25" customFormat="1" ht="12.75">
      <c r="A33" s="25" t="s">
        <v>306</v>
      </c>
      <c r="B33" s="44" t="s">
        <v>0</v>
      </c>
      <c r="C33" s="44"/>
      <c r="D33" s="38"/>
      <c r="E33" s="38"/>
      <c r="F33" s="38"/>
    </row>
    <row r="34" spans="2:6" s="25" customFormat="1" ht="12.75">
      <c r="B34" s="44"/>
      <c r="C34" s="44"/>
      <c r="D34" s="38"/>
      <c r="E34" s="38"/>
      <c r="F34" s="38"/>
    </row>
    <row r="35" spans="1:6" s="25" customFormat="1" ht="12.75">
      <c r="A35" s="37">
        <v>0</v>
      </c>
      <c r="B35" s="37">
        <v>3421</v>
      </c>
      <c r="C35" s="37" t="s">
        <v>573</v>
      </c>
      <c r="D35" s="58">
        <v>230000</v>
      </c>
      <c r="E35" s="53">
        <v>160000</v>
      </c>
      <c r="F35" s="39">
        <f>SUM(D35:E35)</f>
        <v>390000</v>
      </c>
    </row>
    <row r="36" spans="1:6" s="25" customFormat="1" ht="12.75">
      <c r="A36" s="46"/>
      <c r="B36" s="63"/>
      <c r="C36" s="48"/>
      <c r="D36" s="58"/>
      <c r="E36" s="38"/>
      <c r="F36" s="39"/>
    </row>
    <row r="37" spans="1:6" s="25" customFormat="1" ht="12.75">
      <c r="A37" s="37">
        <v>173</v>
      </c>
      <c r="B37" s="37">
        <v>6171</v>
      </c>
      <c r="C37" s="37" t="s">
        <v>604</v>
      </c>
      <c r="D37" s="58">
        <v>1200000</v>
      </c>
      <c r="E37" s="38">
        <v>100000</v>
      </c>
      <c r="F37" s="39">
        <f>SUM(D37:E37)</f>
        <v>1300000</v>
      </c>
    </row>
    <row r="38" spans="1:6" s="25" customFormat="1" ht="12.75">
      <c r="A38" s="48"/>
      <c r="B38" s="49"/>
      <c r="C38" s="37"/>
      <c r="D38" s="58"/>
      <c r="E38" s="38"/>
      <c r="F38" s="39"/>
    </row>
    <row r="39" spans="1:6" s="25" customFormat="1" ht="12.75">
      <c r="A39" s="37">
        <v>176</v>
      </c>
      <c r="B39" s="37">
        <v>6171</v>
      </c>
      <c r="C39" s="37" t="s">
        <v>627</v>
      </c>
      <c r="D39" s="58">
        <v>220000</v>
      </c>
      <c r="E39" s="38">
        <v>70000</v>
      </c>
      <c r="F39" s="39">
        <f>SUM(D39:E39)</f>
        <v>290000</v>
      </c>
    </row>
    <row r="40" spans="1:6" s="25" customFormat="1" ht="12.75">
      <c r="A40" s="37"/>
      <c r="B40" s="37"/>
      <c r="C40" s="37"/>
      <c r="D40" s="58"/>
      <c r="E40" s="38"/>
      <c r="F40" s="39"/>
    </row>
    <row r="41" spans="1:6" s="25" customFormat="1" ht="12.75">
      <c r="A41" s="37">
        <v>191</v>
      </c>
      <c r="B41" s="37">
        <v>3745</v>
      </c>
      <c r="C41" s="37" t="s">
        <v>629</v>
      </c>
      <c r="D41" s="58">
        <v>2500000</v>
      </c>
      <c r="E41" s="38">
        <v>100000</v>
      </c>
      <c r="F41" s="39">
        <f>SUM(D41:E41)</f>
        <v>2600000</v>
      </c>
    </row>
    <row r="42" spans="1:6" s="25" customFormat="1" ht="12.75">
      <c r="A42" s="37"/>
      <c r="B42" s="37"/>
      <c r="C42" s="37"/>
      <c r="D42" s="58"/>
      <c r="E42" s="38"/>
      <c r="F42" s="39"/>
    </row>
    <row r="43" spans="1:6" s="25" customFormat="1" ht="12.75">
      <c r="A43" s="37" t="s">
        <v>630</v>
      </c>
      <c r="B43" s="37"/>
      <c r="C43" s="37"/>
      <c r="D43" s="58"/>
      <c r="E43" s="38"/>
      <c r="F43" s="39"/>
    </row>
    <row r="44" spans="1:6" s="25" customFormat="1" ht="12.75">
      <c r="A44" s="49">
        <v>302</v>
      </c>
      <c r="B44" s="49"/>
      <c r="C44" s="37" t="s">
        <v>108</v>
      </c>
      <c r="D44" s="58">
        <v>866632</v>
      </c>
      <c r="E44" s="38">
        <v>-27040</v>
      </c>
      <c r="F44" s="39">
        <f>SUM(D44:E44)</f>
        <v>839592</v>
      </c>
    </row>
    <row r="45" spans="1:6" s="25" customFormat="1" ht="12.75">
      <c r="A45" s="49">
        <v>303</v>
      </c>
      <c r="B45" s="49"/>
      <c r="C45" s="37" t="s">
        <v>109</v>
      </c>
      <c r="D45" s="58">
        <v>353591</v>
      </c>
      <c r="E45" s="38">
        <v>27040</v>
      </c>
      <c r="F45" s="39">
        <f>SUM(D45:E45)</f>
        <v>380631</v>
      </c>
    </row>
    <row r="46" spans="1:6" s="25" customFormat="1" ht="12.75">
      <c r="A46" s="49"/>
      <c r="B46" s="49"/>
      <c r="C46" s="37"/>
      <c r="D46" s="58"/>
      <c r="E46" s="38"/>
      <c r="F46" s="39"/>
    </row>
    <row r="47" spans="1:6" s="25" customFormat="1" ht="12.75">
      <c r="A47" s="37">
        <v>3322</v>
      </c>
      <c r="B47" s="37">
        <v>3322</v>
      </c>
      <c r="C47" s="37" t="s">
        <v>549</v>
      </c>
      <c r="D47" s="62">
        <v>2900000</v>
      </c>
      <c r="E47" s="38">
        <v>-150000</v>
      </c>
      <c r="F47" s="39">
        <f>SUM(D47:E47)</f>
        <v>2750000</v>
      </c>
    </row>
    <row r="48" s="25" customFormat="1" ht="12.75"/>
    <row r="49" spans="1:6" s="25" customFormat="1" ht="12.75">
      <c r="A49" s="46">
        <v>201507</v>
      </c>
      <c r="B49" s="49">
        <v>3613</v>
      </c>
      <c r="C49" s="37" t="s">
        <v>628</v>
      </c>
      <c r="D49" s="58">
        <v>250000</v>
      </c>
      <c r="E49" s="38">
        <v>50000</v>
      </c>
      <c r="F49" s="39">
        <f>SUM(D49:E49)</f>
        <v>300000</v>
      </c>
    </row>
    <row r="50" spans="1:6" s="25" customFormat="1" ht="12.75">
      <c r="A50" s="46"/>
      <c r="B50" s="49"/>
      <c r="C50" s="37"/>
      <c r="D50" s="58"/>
      <c r="E50" s="38"/>
      <c r="F50" s="39"/>
    </row>
    <row r="51" spans="1:6" s="25" customFormat="1" ht="12.75">
      <c r="A51" s="48">
        <v>201706</v>
      </c>
      <c r="B51" s="49">
        <v>2212</v>
      </c>
      <c r="C51" s="37" t="s">
        <v>576</v>
      </c>
      <c r="D51" s="58">
        <v>2500000</v>
      </c>
      <c r="E51" s="38">
        <v>150000</v>
      </c>
      <c r="F51" s="39">
        <f>SUM(D51:E51)</f>
        <v>2650000</v>
      </c>
    </row>
    <row r="52" spans="1:6" s="25" customFormat="1" ht="12.75">
      <c r="A52" s="48"/>
      <c r="B52" s="49"/>
      <c r="C52" s="37"/>
      <c r="D52" s="58"/>
      <c r="E52" s="38"/>
      <c r="F52" s="39"/>
    </row>
    <row r="53" spans="1:6" s="25" customFormat="1" ht="12.75">
      <c r="A53" s="46">
        <v>59</v>
      </c>
      <c r="B53" s="46">
        <v>6409</v>
      </c>
      <c r="C53" s="48" t="s">
        <v>305</v>
      </c>
      <c r="D53" s="39">
        <f>'RO č.11 ZM'!F103</f>
        <v>297385.83999999997</v>
      </c>
      <c r="E53" s="38">
        <v>56500</v>
      </c>
      <c r="F53" s="39">
        <f>SUM(D53:E53)</f>
        <v>353885.83999999997</v>
      </c>
    </row>
    <row r="54" spans="1:6" s="25" customFormat="1" ht="12.75">
      <c r="A54" s="46"/>
      <c r="B54" s="46"/>
      <c r="C54" s="48"/>
      <c r="D54" s="45"/>
      <c r="E54" s="38"/>
      <c r="F54" s="38"/>
    </row>
    <row r="55" spans="1:6" s="25" customFormat="1" ht="12.75">
      <c r="A55" s="25" t="s">
        <v>304</v>
      </c>
      <c r="B55" s="44"/>
      <c r="C55" s="44"/>
      <c r="D55" s="40" t="s">
        <v>302</v>
      </c>
      <c r="E55" s="38">
        <f>SUM(E32:E54)</f>
        <v>536500</v>
      </c>
      <c r="F55" s="40" t="s">
        <v>302</v>
      </c>
    </row>
    <row r="56" spans="4:6" ht="12.75">
      <c r="D56" s="39"/>
      <c r="F56" s="39"/>
    </row>
    <row r="57" spans="1:6" s="25" customFormat="1" ht="12.75">
      <c r="A57" s="25" t="s">
        <v>611</v>
      </c>
      <c r="B57" s="44"/>
      <c r="C57" s="44"/>
      <c r="D57" s="40" t="s">
        <v>302</v>
      </c>
      <c r="E57" s="38">
        <f>'RO č.11 ZM'!E108</f>
        <v>180852592.73999998</v>
      </c>
      <c r="F57" s="40" t="s">
        <v>302</v>
      </c>
    </row>
    <row r="58" spans="1:6" s="25" customFormat="1" ht="12.75">
      <c r="A58" s="27" t="s">
        <v>612</v>
      </c>
      <c r="B58" s="43"/>
      <c r="C58" s="43"/>
      <c r="D58" s="41" t="s">
        <v>302</v>
      </c>
      <c r="E58" s="42">
        <f>SUM(E55+E57)</f>
        <v>181389092.73999998</v>
      </c>
      <c r="F58" s="41" t="s">
        <v>302</v>
      </c>
    </row>
    <row r="59" spans="4:6" ht="12.75">
      <c r="D59" s="39"/>
      <c r="F59" s="39"/>
    </row>
    <row r="60" spans="1:6" ht="12.75">
      <c r="A60" s="25" t="s">
        <v>303</v>
      </c>
      <c r="D60" s="40" t="s">
        <v>302</v>
      </c>
      <c r="E60" s="38">
        <f>SUM(E27-E55)</f>
        <v>0</v>
      </c>
      <c r="F60" s="40" t="s">
        <v>302</v>
      </c>
    </row>
    <row r="61" spans="1:6" ht="12.75">
      <c r="A61" s="25"/>
      <c r="D61" s="40"/>
      <c r="F61" s="40"/>
    </row>
    <row r="62" spans="1:7" s="37" customFormat="1" ht="12.75">
      <c r="A62" s="25"/>
      <c r="E62" s="38"/>
      <c r="G62"/>
    </row>
    <row r="63" spans="1:7" s="37" customFormat="1" ht="12.75">
      <c r="A63" s="20" t="s">
        <v>300</v>
      </c>
      <c r="E63" s="38"/>
      <c r="G63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8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17" sqref="A17:F17"/>
    </sheetView>
  </sheetViews>
  <sheetFormatPr defaultColWidth="9.140625" defaultRowHeight="12.75"/>
  <cols>
    <col min="1" max="1" width="6.28125" style="0" customWidth="1"/>
    <col min="2" max="2" width="4.7109375" style="37" customWidth="1"/>
    <col min="3" max="3" width="55.57421875" style="37" customWidth="1"/>
    <col min="4" max="4" width="11.421875" style="37" customWidth="1"/>
    <col min="5" max="5" width="11.28125" style="38" customWidth="1"/>
    <col min="6" max="6" width="10.28125" style="37" customWidth="1"/>
  </cols>
  <sheetData>
    <row r="1" spans="1:7" s="25" customFormat="1" ht="12.75">
      <c r="A1" s="27" t="s">
        <v>321</v>
      </c>
      <c r="B1" s="43"/>
      <c r="C1" s="43"/>
      <c r="D1" s="43"/>
      <c r="E1" s="42"/>
      <c r="F1" s="43"/>
      <c r="G1" s="29"/>
    </row>
    <row r="2" spans="1:7" s="25" customFormat="1" ht="12.75">
      <c r="A2" s="27" t="s">
        <v>614</v>
      </c>
      <c r="B2" s="43"/>
      <c r="C2" s="43"/>
      <c r="D2" s="43"/>
      <c r="E2" s="42"/>
      <c r="F2" s="43"/>
      <c r="G2" s="29"/>
    </row>
    <row r="3" spans="1:7" ht="12.75">
      <c r="A3" s="27" t="s">
        <v>613</v>
      </c>
      <c r="B3" s="57"/>
      <c r="C3" s="57"/>
      <c r="D3" s="57"/>
      <c r="E3" s="42"/>
      <c r="F3" s="57"/>
      <c r="G3" s="56"/>
    </row>
    <row r="4" spans="4:6" ht="12.75">
      <c r="D4" s="54" t="s">
        <v>319</v>
      </c>
      <c r="E4" s="55" t="s">
        <v>318</v>
      </c>
      <c r="F4" s="54" t="s">
        <v>317</v>
      </c>
    </row>
    <row r="5" spans="2:6" s="25" customFormat="1" ht="12.75">
      <c r="B5" s="44"/>
      <c r="C5" s="44"/>
      <c r="D5" s="54" t="s">
        <v>316</v>
      </c>
      <c r="E5" s="55" t="s">
        <v>315</v>
      </c>
      <c r="F5" s="54" t="s">
        <v>314</v>
      </c>
    </row>
    <row r="6" spans="1:6" s="25" customFormat="1" ht="15">
      <c r="A6" s="50" t="s">
        <v>313</v>
      </c>
      <c r="B6" s="44"/>
      <c r="C6" s="44"/>
      <c r="D6" s="54"/>
      <c r="E6" s="55"/>
      <c r="F6" s="54"/>
    </row>
    <row r="7" spans="1:6" s="25" customFormat="1" ht="12.75">
      <c r="A7" s="25" t="s">
        <v>0</v>
      </c>
      <c r="B7" s="25" t="s">
        <v>312</v>
      </c>
      <c r="C7" s="44"/>
      <c r="D7" s="44"/>
      <c r="E7" s="38"/>
      <c r="F7" s="44"/>
    </row>
    <row r="8" spans="3:6" s="25" customFormat="1" ht="12.75">
      <c r="C8" s="44"/>
      <c r="D8" s="44"/>
      <c r="E8" s="38"/>
      <c r="F8" s="44"/>
    </row>
    <row r="9" spans="2:6" s="25" customFormat="1" ht="12.75">
      <c r="B9" s="52">
        <v>1111</v>
      </c>
      <c r="C9" s="52" t="s">
        <v>590</v>
      </c>
      <c r="D9" s="58">
        <v>15600000</v>
      </c>
      <c r="E9" s="38">
        <v>500000</v>
      </c>
      <c r="F9" s="39">
        <f>SUM(D9:E9)</f>
        <v>16100000</v>
      </c>
    </row>
    <row r="10" spans="2:6" s="25" customFormat="1" ht="12.75">
      <c r="B10" s="52">
        <v>1211</v>
      </c>
      <c r="C10" s="52" t="s">
        <v>470</v>
      </c>
      <c r="D10" s="58">
        <v>28700000</v>
      </c>
      <c r="E10" s="38">
        <v>450000</v>
      </c>
      <c r="F10" s="39">
        <f>SUM(D10:E10)</f>
        <v>29150000</v>
      </c>
    </row>
    <row r="11" spans="3:6" s="25" customFormat="1" ht="12.75">
      <c r="C11" s="44"/>
      <c r="D11" s="44"/>
      <c r="E11" s="38"/>
      <c r="F11" s="44"/>
    </row>
    <row r="12" spans="1:6" s="25" customFormat="1" ht="12.75">
      <c r="A12" s="52"/>
      <c r="B12" s="52"/>
      <c r="C12" s="37" t="s">
        <v>400</v>
      </c>
      <c r="D12" s="39"/>
      <c r="E12" s="38"/>
      <c r="F12" s="44"/>
    </row>
    <row r="13" spans="1:6" s="25" customFormat="1" ht="12.75">
      <c r="A13" s="52"/>
      <c r="B13" s="52">
        <v>4122</v>
      </c>
      <c r="C13" s="37" t="s">
        <v>419</v>
      </c>
      <c r="D13" s="39">
        <v>330000</v>
      </c>
      <c r="E13" s="38">
        <v>60000</v>
      </c>
      <c r="F13" s="39">
        <f>SUM(D13:E13)</f>
        <v>390000</v>
      </c>
    </row>
    <row r="14" spans="1:6" s="25" customFormat="1" ht="12.75">
      <c r="A14" s="52"/>
      <c r="B14" s="52">
        <v>4122</v>
      </c>
      <c r="C14" s="37" t="s">
        <v>421</v>
      </c>
      <c r="D14" s="39">
        <v>1669000</v>
      </c>
      <c r="E14" s="38">
        <v>149000</v>
      </c>
      <c r="F14" s="39">
        <f>SUM(D14:E14)</f>
        <v>1818000</v>
      </c>
    </row>
    <row r="15" spans="2:6" s="25" customFormat="1" ht="12.75">
      <c r="B15" s="52">
        <v>4122</v>
      </c>
      <c r="C15" s="37" t="s">
        <v>623</v>
      </c>
      <c r="D15" s="39">
        <v>0</v>
      </c>
      <c r="E15" s="38">
        <v>62332.2</v>
      </c>
      <c r="F15" s="39">
        <f>SUM(D15:E15)</f>
        <v>62332.2</v>
      </c>
    </row>
    <row r="16" spans="2:6" s="25" customFormat="1" ht="12.75">
      <c r="B16" s="52"/>
      <c r="C16" s="52"/>
      <c r="D16" s="39"/>
      <c r="E16" s="38"/>
      <c r="F16" s="39"/>
    </row>
    <row r="17" spans="1:6" s="25" customFormat="1" ht="12.75">
      <c r="A17" s="52">
        <v>3639</v>
      </c>
      <c r="B17" s="52">
        <v>3111</v>
      </c>
      <c r="C17" s="52" t="s">
        <v>631</v>
      </c>
      <c r="D17" s="58">
        <v>11000000</v>
      </c>
      <c r="E17" s="38">
        <v>2400000</v>
      </c>
      <c r="F17" s="39">
        <f>SUM(D17:E17)</f>
        <v>13400000</v>
      </c>
    </row>
    <row r="18" spans="2:6" s="25" customFormat="1" ht="12.75">
      <c r="B18" s="52"/>
      <c r="C18" s="52"/>
      <c r="D18" s="39"/>
      <c r="E18" s="38"/>
      <c r="F18" s="39"/>
    </row>
    <row r="19" spans="1:6" s="25" customFormat="1" ht="12.75">
      <c r="A19" s="25" t="s">
        <v>311</v>
      </c>
      <c r="B19" s="37"/>
      <c r="C19" s="37"/>
      <c r="D19" s="40" t="s">
        <v>302</v>
      </c>
      <c r="E19" s="38">
        <f>SUM(E5:E18)</f>
        <v>3621332.2</v>
      </c>
      <c r="F19" s="40" t="s">
        <v>302</v>
      </c>
    </row>
    <row r="20" spans="4:6" ht="12.75">
      <c r="D20" s="39"/>
      <c r="F20" s="39"/>
    </row>
    <row r="21" spans="1:6" s="25" customFormat="1" ht="12.75">
      <c r="A21" s="25" t="s">
        <v>615</v>
      </c>
      <c r="B21" s="44"/>
      <c r="C21" s="44"/>
      <c r="D21" s="40" t="s">
        <v>302</v>
      </c>
      <c r="E21" s="38">
        <f>'RO č.12 RM'!E20</f>
        <v>123035727.74000001</v>
      </c>
      <c r="F21" s="40" t="s">
        <v>302</v>
      </c>
    </row>
    <row r="22" spans="1:6" s="25" customFormat="1" ht="12.75">
      <c r="A22" s="27" t="s">
        <v>616</v>
      </c>
      <c r="B22" s="43"/>
      <c r="C22" s="43"/>
      <c r="D22" s="41" t="s">
        <v>302</v>
      </c>
      <c r="E22" s="42">
        <f>SUM(E19+E21)</f>
        <v>126657059.94000001</v>
      </c>
      <c r="F22" s="41" t="s">
        <v>302</v>
      </c>
    </row>
    <row r="23" spans="4:7" ht="12.75">
      <c r="D23" s="39"/>
      <c r="F23" s="39"/>
      <c r="G23" s="4"/>
    </row>
    <row r="24" spans="1:6" s="25" customFormat="1" ht="12.75">
      <c r="A24" s="25" t="s">
        <v>10</v>
      </c>
      <c r="B24" s="44"/>
      <c r="C24" s="44"/>
      <c r="D24" s="38"/>
      <c r="E24" s="38"/>
      <c r="F24" s="38"/>
    </row>
    <row r="25" spans="2:6" s="25" customFormat="1" ht="12.75">
      <c r="B25" s="44"/>
      <c r="C25" s="44"/>
      <c r="D25" s="38"/>
      <c r="E25" s="38"/>
      <c r="F25" s="38"/>
    </row>
    <row r="26" spans="2:6" s="25" customFormat="1" ht="12.75">
      <c r="B26" s="44"/>
      <c r="C26" s="44"/>
      <c r="D26" s="38"/>
      <c r="E26" s="38"/>
      <c r="F26" s="38"/>
    </row>
    <row r="27" spans="1:6" ht="12.75">
      <c r="A27" s="17"/>
      <c r="B27" s="52"/>
      <c r="C27" s="52"/>
      <c r="D27" s="51"/>
      <c r="F27" s="39"/>
    </row>
    <row r="28" spans="1:6" s="25" customFormat="1" ht="12.75">
      <c r="A28" s="25" t="s">
        <v>309</v>
      </c>
      <c r="B28" s="44"/>
      <c r="C28" s="44"/>
      <c r="D28" s="40" t="s">
        <v>302</v>
      </c>
      <c r="E28" s="38">
        <f>SUM(E24:E27)</f>
        <v>0</v>
      </c>
      <c r="F28" s="40" t="s">
        <v>302</v>
      </c>
    </row>
    <row r="29" spans="1:6" s="25" customFormat="1" ht="12.75">
      <c r="A29" s="25" t="s">
        <v>308</v>
      </c>
      <c r="B29" s="44"/>
      <c r="C29" s="44"/>
      <c r="D29" s="40" t="s">
        <v>302</v>
      </c>
      <c r="E29" s="38">
        <f>SUM(E19+E28)</f>
        <v>3621332.2</v>
      </c>
      <c r="F29" s="40" t="s">
        <v>302</v>
      </c>
    </row>
    <row r="30" spans="4:6" ht="12.75">
      <c r="D30" s="39"/>
      <c r="F30" s="39"/>
    </row>
    <row r="31" spans="1:6" s="25" customFormat="1" ht="12.75">
      <c r="A31" s="25" t="s">
        <v>617</v>
      </c>
      <c r="B31" s="44"/>
      <c r="C31" s="44"/>
      <c r="D31" s="40" t="s">
        <v>302</v>
      </c>
      <c r="E31" s="38">
        <f>'RO č.12 RM'!E30</f>
        <v>181389092.73999998</v>
      </c>
      <c r="F31" s="40" t="s">
        <v>302</v>
      </c>
    </row>
    <row r="32" spans="1:6" s="25" customFormat="1" ht="12.75">
      <c r="A32" s="27" t="s">
        <v>618</v>
      </c>
      <c r="B32" s="43"/>
      <c r="C32" s="43"/>
      <c r="D32" s="41" t="s">
        <v>302</v>
      </c>
      <c r="E32" s="42">
        <f>SUM(E29+E31)</f>
        <v>185010424.93999997</v>
      </c>
      <c r="F32" s="41" t="s">
        <v>302</v>
      </c>
    </row>
    <row r="33" spans="2:6" s="25" customFormat="1" ht="12.75">
      <c r="B33" s="44"/>
      <c r="C33" s="44"/>
      <c r="D33" s="38"/>
      <c r="E33" s="38"/>
      <c r="F33" s="38"/>
    </row>
    <row r="34" spans="1:6" s="25" customFormat="1" ht="15">
      <c r="A34" s="50" t="s">
        <v>307</v>
      </c>
      <c r="B34" s="44"/>
      <c r="C34" s="44"/>
      <c r="D34" s="38"/>
      <c r="E34" s="38"/>
      <c r="F34" s="38"/>
    </row>
    <row r="35" spans="1:6" s="25" customFormat="1" ht="12.75">
      <c r="A35" s="25" t="s">
        <v>306</v>
      </c>
      <c r="B35" s="44" t="s">
        <v>0</v>
      </c>
      <c r="C35" s="44"/>
      <c r="D35" s="38"/>
      <c r="E35" s="38"/>
      <c r="F35" s="38"/>
    </row>
    <row r="36" spans="2:6" s="25" customFormat="1" ht="12.75">
      <c r="B36" s="44"/>
      <c r="C36" s="44"/>
      <c r="D36" s="38"/>
      <c r="E36" s="38"/>
      <c r="F36" s="38"/>
    </row>
    <row r="37" spans="1:6" s="25" customFormat="1" ht="12.75">
      <c r="A37" s="49" t="s">
        <v>459</v>
      </c>
      <c r="B37" s="49"/>
      <c r="C37" s="37"/>
      <c r="D37" s="58"/>
      <c r="E37" s="38"/>
      <c r="F37" s="39"/>
    </row>
    <row r="38" spans="1:6" s="25" customFormat="1" ht="12.75">
      <c r="A38" s="49">
        <v>52</v>
      </c>
      <c r="B38" s="49">
        <v>3114</v>
      </c>
      <c r="C38" s="37" t="s">
        <v>624</v>
      </c>
      <c r="D38" s="58">
        <v>0</v>
      </c>
      <c r="E38" s="38">
        <v>62332.2</v>
      </c>
      <c r="F38" s="39">
        <f>SUM(D38:E38)</f>
        <v>62332.2</v>
      </c>
    </row>
    <row r="39" spans="1:6" s="25" customFormat="1" ht="12.75">
      <c r="A39" s="49"/>
      <c r="B39" s="49"/>
      <c r="C39" s="37"/>
      <c r="D39" s="58"/>
      <c r="E39" s="38"/>
      <c r="F39" s="39"/>
    </row>
    <row r="40" spans="1:6" s="25" customFormat="1" ht="12.75">
      <c r="A40" s="37" t="s">
        <v>136</v>
      </c>
      <c r="B40" s="37"/>
      <c r="C40" s="37"/>
      <c r="D40" s="58"/>
      <c r="E40" s="38"/>
      <c r="F40" s="39"/>
    </row>
    <row r="41" spans="1:6" s="25" customFormat="1" ht="12.75">
      <c r="A41" s="37">
        <v>166</v>
      </c>
      <c r="B41" s="37">
        <v>3319</v>
      </c>
      <c r="C41" s="37" t="s">
        <v>625</v>
      </c>
      <c r="D41" s="58">
        <v>2215000</v>
      </c>
      <c r="E41" s="38">
        <v>350000</v>
      </c>
      <c r="F41" s="39">
        <f>SUM(D41:E41)</f>
        <v>2565000</v>
      </c>
    </row>
    <row r="42" spans="1:6" s="25" customFormat="1" ht="12.75">
      <c r="A42" s="37"/>
      <c r="B42" s="37"/>
      <c r="C42" s="37" t="s">
        <v>626</v>
      </c>
      <c r="D42" s="58"/>
      <c r="E42" s="38"/>
      <c r="F42" s="39"/>
    </row>
    <row r="43" spans="1:6" s="25" customFormat="1" ht="12.75">
      <c r="A43" s="37"/>
      <c r="B43" s="37"/>
      <c r="C43" s="37"/>
      <c r="D43" s="58"/>
      <c r="E43" s="38"/>
      <c r="F43" s="39"/>
    </row>
    <row r="44" spans="1:6" s="25" customFormat="1" ht="12.75">
      <c r="A44" s="37">
        <v>191</v>
      </c>
      <c r="B44" s="37">
        <v>3745</v>
      </c>
      <c r="C44" s="37" t="s">
        <v>629</v>
      </c>
      <c r="D44" s="58">
        <v>2600000</v>
      </c>
      <c r="E44" s="38">
        <v>400000</v>
      </c>
      <c r="F44" s="39">
        <f>SUM(D44:E44)</f>
        <v>3000000</v>
      </c>
    </row>
    <row r="45" spans="1:6" s="25" customFormat="1" ht="12.75">
      <c r="A45" s="37"/>
      <c r="B45" s="37"/>
      <c r="C45" s="37"/>
      <c r="D45" s="58"/>
      <c r="E45" s="38"/>
      <c r="F45" s="39"/>
    </row>
    <row r="46" spans="1:6" s="25" customFormat="1" ht="12.75">
      <c r="A46" s="49">
        <v>281</v>
      </c>
      <c r="B46" s="49">
        <v>4351</v>
      </c>
      <c r="C46" s="37" t="s">
        <v>621</v>
      </c>
      <c r="D46" s="37"/>
      <c r="E46" s="53"/>
      <c r="F46" s="39"/>
    </row>
    <row r="47" spans="1:6" s="25" customFormat="1" ht="12.75">
      <c r="A47" s="46"/>
      <c r="B47" s="63"/>
      <c r="C47" s="37" t="s">
        <v>417</v>
      </c>
      <c r="D47" s="39">
        <v>330000</v>
      </c>
      <c r="E47" s="38">
        <v>60000</v>
      </c>
      <c r="F47" s="39">
        <f>SUM(D47:E47)</f>
        <v>390000</v>
      </c>
    </row>
    <row r="48" spans="1:6" s="25" customFormat="1" ht="12.75">
      <c r="A48" s="37"/>
      <c r="B48" s="37"/>
      <c r="C48" s="37"/>
      <c r="D48" s="58"/>
      <c r="E48" s="38"/>
      <c r="F48" s="39"/>
    </row>
    <row r="49" spans="1:6" s="25" customFormat="1" ht="12.75">
      <c r="A49" s="49">
        <v>282</v>
      </c>
      <c r="B49" s="49">
        <v>4350</v>
      </c>
      <c r="C49" s="37" t="s">
        <v>622</v>
      </c>
      <c r="D49" s="58"/>
      <c r="E49" s="38"/>
      <c r="F49" s="39"/>
    </row>
    <row r="50" spans="1:6" s="25" customFormat="1" ht="12.75">
      <c r="A50" s="46"/>
      <c r="B50" s="49"/>
      <c r="C50" s="37" t="s">
        <v>417</v>
      </c>
      <c r="D50" s="39">
        <v>1669000</v>
      </c>
      <c r="E50" s="38">
        <v>149000</v>
      </c>
      <c r="F50" s="39">
        <f>SUM(D50:E50)</f>
        <v>1818000</v>
      </c>
    </row>
    <row r="51" spans="1:6" s="25" customFormat="1" ht="12.75">
      <c r="A51" s="46"/>
      <c r="B51" s="49"/>
      <c r="C51" s="37"/>
      <c r="D51" s="39"/>
      <c r="E51" s="38"/>
      <c r="F51" s="39"/>
    </row>
    <row r="52" spans="1:6" s="25" customFormat="1" ht="12.75">
      <c r="A52" s="37">
        <v>8808</v>
      </c>
      <c r="B52" s="37">
        <v>3612</v>
      </c>
      <c r="C52" s="37" t="s">
        <v>632</v>
      </c>
      <c r="D52" s="58">
        <v>1850000</v>
      </c>
      <c r="E52" s="38">
        <v>400000</v>
      </c>
      <c r="F52" s="39">
        <f>SUM(D52:E52)</f>
        <v>2250000</v>
      </c>
    </row>
    <row r="53" spans="1:6" s="25" customFormat="1" ht="12.75">
      <c r="A53" s="46"/>
      <c r="B53" s="49"/>
      <c r="C53" s="37"/>
      <c r="D53" s="39"/>
      <c r="E53" s="38"/>
      <c r="F53" s="39"/>
    </row>
    <row r="54" spans="1:6" s="25" customFormat="1" ht="12.75">
      <c r="A54" s="48">
        <v>201424</v>
      </c>
      <c r="B54" s="49">
        <v>3639</v>
      </c>
      <c r="C54" s="37" t="s">
        <v>475</v>
      </c>
      <c r="D54" s="58">
        <v>23000000</v>
      </c>
      <c r="E54" s="38">
        <v>2000000</v>
      </c>
      <c r="F54" s="39">
        <f>SUM(D54:E54)</f>
        <v>25000000</v>
      </c>
    </row>
    <row r="55" spans="1:6" s="25" customFormat="1" ht="12.75">
      <c r="A55" s="46"/>
      <c r="B55" s="49"/>
      <c r="C55" s="37"/>
      <c r="D55" s="58"/>
      <c r="E55" s="38"/>
      <c r="F55" s="39"/>
    </row>
    <row r="56" spans="1:6" s="25" customFormat="1" ht="12.75">
      <c r="A56" s="37">
        <v>201619</v>
      </c>
      <c r="B56" s="37">
        <v>3419</v>
      </c>
      <c r="C56" s="37" t="s">
        <v>524</v>
      </c>
      <c r="D56" s="39">
        <v>1370000</v>
      </c>
      <c r="E56" s="38">
        <v>200000</v>
      </c>
      <c r="F56" s="39">
        <f>SUM(D56:E56)</f>
        <v>1570000</v>
      </c>
    </row>
    <row r="57" spans="1:6" s="25" customFormat="1" ht="12.75">
      <c r="A57" s="46"/>
      <c r="B57" s="49"/>
      <c r="C57" s="37"/>
      <c r="D57" s="58"/>
      <c r="E57" s="38"/>
      <c r="F57" s="39"/>
    </row>
    <row r="58" spans="1:6" s="25" customFormat="1" ht="12.75">
      <c r="A58" s="46">
        <v>59</v>
      </c>
      <c r="B58" s="46">
        <v>6409</v>
      </c>
      <c r="C58" s="48" t="s">
        <v>545</v>
      </c>
      <c r="D58" s="39">
        <f>'RO č.12 RM'!F53</f>
        <v>353885.83999999997</v>
      </c>
      <c r="E58" s="38"/>
      <c r="F58" s="39">
        <f>SUM(D58:E58)</f>
        <v>353885.83999999997</v>
      </c>
    </row>
    <row r="59" spans="1:6" s="25" customFormat="1" ht="12.75">
      <c r="A59" s="46"/>
      <c r="B59" s="46"/>
      <c r="C59" s="48"/>
      <c r="D59" s="45"/>
      <c r="E59" s="38"/>
      <c r="F59" s="38"/>
    </row>
    <row r="60" spans="1:6" s="25" customFormat="1" ht="12.75">
      <c r="A60" s="25" t="s">
        <v>304</v>
      </c>
      <c r="B60" s="44"/>
      <c r="C60" s="44"/>
      <c r="D60" s="40" t="s">
        <v>302</v>
      </c>
      <c r="E60" s="38">
        <f>SUM(E34:E59)</f>
        <v>3621332.2</v>
      </c>
      <c r="F60" s="40" t="s">
        <v>302</v>
      </c>
    </row>
    <row r="61" spans="4:6" ht="12.75">
      <c r="D61" s="39"/>
      <c r="F61" s="39"/>
    </row>
    <row r="62" spans="1:6" s="25" customFormat="1" ht="12.75">
      <c r="A62" s="25" t="s">
        <v>619</v>
      </c>
      <c r="B62" s="44"/>
      <c r="C62" s="44"/>
      <c r="D62" s="40" t="s">
        <v>302</v>
      </c>
      <c r="E62" s="38">
        <f>'RO č.12 RM'!E58</f>
        <v>181389092.73999998</v>
      </c>
      <c r="F62" s="40" t="s">
        <v>302</v>
      </c>
    </row>
    <row r="63" spans="1:6" s="25" customFormat="1" ht="12.75">
      <c r="A63" s="27" t="s">
        <v>620</v>
      </c>
      <c r="B63" s="43"/>
      <c r="C63" s="43"/>
      <c r="D63" s="41" t="s">
        <v>302</v>
      </c>
      <c r="E63" s="42">
        <f>SUM(E60+E62)</f>
        <v>185010424.93999997</v>
      </c>
      <c r="F63" s="41" t="s">
        <v>302</v>
      </c>
    </row>
    <row r="64" spans="4:6" ht="12.75">
      <c r="D64" s="39"/>
      <c r="F64" s="39"/>
    </row>
    <row r="65" spans="1:6" ht="12.75">
      <c r="A65" s="25" t="s">
        <v>303</v>
      </c>
      <c r="D65" s="40" t="s">
        <v>302</v>
      </c>
      <c r="E65" s="38">
        <f>SUM(E29-E60)</f>
        <v>0</v>
      </c>
      <c r="F65" s="40" t="s">
        <v>302</v>
      </c>
    </row>
    <row r="66" spans="1:6" ht="12.75">
      <c r="A66" s="25"/>
      <c r="D66" s="40"/>
      <c r="F66" s="40"/>
    </row>
    <row r="67" spans="1:7" s="37" customFormat="1" ht="12.75">
      <c r="A67" s="25"/>
      <c r="E67" s="38"/>
      <c r="G67"/>
    </row>
    <row r="68" spans="1:7" s="37" customFormat="1" ht="12.75">
      <c r="A68" s="20" t="s">
        <v>300</v>
      </c>
      <c r="E68" s="38"/>
      <c r="G68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7"/>
  <sheetViews>
    <sheetView zoomScale="125" zoomScaleNormal="125" zoomScalePageLayoutView="0" workbookViewId="0" topLeftCell="A1">
      <pane ySplit="5" topLeftCell="A48" activePane="bottomLeft" state="frozen"/>
      <selection pane="topLeft" activeCell="A1" sqref="A1"/>
      <selection pane="bottomLeft" activeCell="E61" sqref="E61"/>
    </sheetView>
  </sheetViews>
  <sheetFormatPr defaultColWidth="9.140625" defaultRowHeight="12.75"/>
  <cols>
    <col min="1" max="1" width="6.28125" style="0" customWidth="1"/>
    <col min="2" max="2" width="4.7109375" style="37" customWidth="1"/>
    <col min="3" max="3" width="55.57421875" style="37" customWidth="1"/>
    <col min="4" max="4" width="11.421875" style="37" customWidth="1"/>
    <col min="5" max="5" width="11.28125" style="38" customWidth="1"/>
    <col min="6" max="6" width="10.28125" style="37" customWidth="1"/>
  </cols>
  <sheetData>
    <row r="1" spans="1:7" s="25" customFormat="1" ht="12.75">
      <c r="A1" s="27" t="s">
        <v>321</v>
      </c>
      <c r="B1" s="43"/>
      <c r="C1" s="43"/>
      <c r="D1" s="43"/>
      <c r="E1" s="42"/>
      <c r="F1" s="43"/>
      <c r="G1" s="29"/>
    </row>
    <row r="2" spans="1:7" s="25" customFormat="1" ht="12.75">
      <c r="A2" s="27" t="s">
        <v>633</v>
      </c>
      <c r="B2" s="43"/>
      <c r="C2" s="43"/>
      <c r="D2" s="43"/>
      <c r="E2" s="42"/>
      <c r="F2" s="43"/>
      <c r="G2" s="29"/>
    </row>
    <row r="3" spans="1:7" ht="12.75">
      <c r="A3" s="27" t="s">
        <v>634</v>
      </c>
      <c r="B3" s="57"/>
      <c r="C3" s="57"/>
      <c r="D3" s="57"/>
      <c r="E3" s="42"/>
      <c r="F3" s="57"/>
      <c r="G3" s="56"/>
    </row>
    <row r="4" spans="4:6" ht="12.75">
      <c r="D4" s="54" t="s">
        <v>319</v>
      </c>
      <c r="E4" s="55" t="s">
        <v>318</v>
      </c>
      <c r="F4" s="54" t="s">
        <v>317</v>
      </c>
    </row>
    <row r="5" spans="2:6" s="25" customFormat="1" ht="12.75">
      <c r="B5" s="44"/>
      <c r="C5" s="44"/>
      <c r="D5" s="54" t="s">
        <v>316</v>
      </c>
      <c r="E5" s="55" t="s">
        <v>315</v>
      </c>
      <c r="F5" s="54" t="s">
        <v>314</v>
      </c>
    </row>
    <row r="6" spans="1:6" s="25" customFormat="1" ht="15">
      <c r="A6" s="50" t="s">
        <v>313</v>
      </c>
      <c r="B6" s="44"/>
      <c r="C6" s="44"/>
      <c r="D6" s="54"/>
      <c r="E6" s="55"/>
      <c r="F6" s="54"/>
    </row>
    <row r="7" spans="1:6" s="25" customFormat="1" ht="12.75">
      <c r="A7" s="25" t="s">
        <v>0</v>
      </c>
      <c r="B7" s="25" t="s">
        <v>312</v>
      </c>
      <c r="C7" s="44"/>
      <c r="D7" s="44"/>
      <c r="E7" s="38"/>
      <c r="F7" s="44"/>
    </row>
    <row r="8" spans="3:6" s="25" customFormat="1" ht="12.75">
      <c r="C8" s="44"/>
      <c r="D8" s="44"/>
      <c r="E8" s="38"/>
      <c r="F8" s="44"/>
    </row>
    <row r="9" spans="2:6" s="25" customFormat="1" ht="12.75">
      <c r="B9" s="37"/>
      <c r="C9" s="37" t="s">
        <v>349</v>
      </c>
      <c r="D9" s="44"/>
      <c r="E9" s="38"/>
      <c r="F9" s="39"/>
    </row>
    <row r="10" spans="2:6" s="25" customFormat="1" ht="12.75">
      <c r="B10" s="37">
        <v>4116</v>
      </c>
      <c r="C10" s="46" t="s">
        <v>650</v>
      </c>
      <c r="D10" s="39">
        <v>0</v>
      </c>
      <c r="E10" s="38">
        <v>909290.4</v>
      </c>
      <c r="F10" s="39">
        <f>SUM(D10:E10)</f>
        <v>909290.4</v>
      </c>
    </row>
    <row r="11" spans="2:6" s="25" customFormat="1" ht="12.75">
      <c r="B11" s="37">
        <v>4116</v>
      </c>
      <c r="C11" s="46" t="s">
        <v>652</v>
      </c>
      <c r="D11" s="39">
        <v>0</v>
      </c>
      <c r="E11" s="38">
        <v>200000</v>
      </c>
      <c r="F11" s="39">
        <f>SUM(D11:E11)</f>
        <v>200000</v>
      </c>
    </row>
    <row r="12" spans="3:6" s="25" customFormat="1" ht="12.75">
      <c r="C12" s="44"/>
      <c r="D12" s="44"/>
      <c r="E12" s="38"/>
      <c r="F12" s="44"/>
    </row>
    <row r="13" spans="1:6" s="25" customFormat="1" ht="12.75">
      <c r="A13" s="52">
        <v>3639</v>
      </c>
      <c r="B13" s="52">
        <v>3111</v>
      </c>
      <c r="C13" s="52" t="s">
        <v>631</v>
      </c>
      <c r="D13" s="58">
        <v>13400000</v>
      </c>
      <c r="E13" s="38">
        <v>44000</v>
      </c>
      <c r="F13" s="39">
        <f>SUM(D13:E13)</f>
        <v>13444000</v>
      </c>
    </row>
    <row r="14" spans="1:6" s="25" customFormat="1" ht="12.75">
      <c r="A14" s="52"/>
      <c r="B14" s="52"/>
      <c r="C14" s="37"/>
      <c r="D14" s="39"/>
      <c r="E14" s="38"/>
      <c r="F14" s="39"/>
    </row>
    <row r="15" spans="2:6" s="25" customFormat="1" ht="12.75">
      <c r="B15" s="52"/>
      <c r="C15" s="52"/>
      <c r="D15" s="39"/>
      <c r="E15" s="38"/>
      <c r="F15" s="39"/>
    </row>
    <row r="16" spans="1:6" s="25" customFormat="1" ht="12.75">
      <c r="A16" s="25" t="s">
        <v>311</v>
      </c>
      <c r="B16" s="37"/>
      <c r="C16" s="37"/>
      <c r="D16" s="40" t="s">
        <v>302</v>
      </c>
      <c r="E16" s="38">
        <f>SUM(E5:E15)</f>
        <v>1153290.4</v>
      </c>
      <c r="F16" s="40" t="s">
        <v>302</v>
      </c>
    </row>
    <row r="17" spans="4:6" ht="12.75">
      <c r="D17" s="39"/>
      <c r="F17" s="39"/>
    </row>
    <row r="18" spans="1:6" s="25" customFormat="1" ht="12.75">
      <c r="A18" s="25" t="s">
        <v>635</v>
      </c>
      <c r="B18" s="44"/>
      <c r="C18" s="44"/>
      <c r="D18" s="40" t="s">
        <v>302</v>
      </c>
      <c r="E18" s="38">
        <f>'RO č.13 ZM'!E22</f>
        <v>126657059.94000001</v>
      </c>
      <c r="F18" s="40" t="s">
        <v>302</v>
      </c>
    </row>
    <row r="19" spans="1:6" s="25" customFormat="1" ht="12.75">
      <c r="A19" s="27" t="s">
        <v>636</v>
      </c>
      <c r="B19" s="43"/>
      <c r="C19" s="43"/>
      <c r="D19" s="41" t="s">
        <v>302</v>
      </c>
      <c r="E19" s="42">
        <f>SUM(E16+E18)</f>
        <v>127810350.34000002</v>
      </c>
      <c r="F19" s="41" t="s">
        <v>302</v>
      </c>
    </row>
    <row r="20" spans="4:7" ht="12.75">
      <c r="D20" s="39"/>
      <c r="F20" s="39"/>
      <c r="G20" s="4"/>
    </row>
    <row r="21" spans="1:6" s="25" customFormat="1" ht="12.75">
      <c r="A21" s="25" t="s">
        <v>10</v>
      </c>
      <c r="B21" s="44"/>
      <c r="C21" s="44"/>
      <c r="D21" s="38"/>
      <c r="E21" s="38"/>
      <c r="F21" s="38"/>
    </row>
    <row r="22" spans="2:6" s="25" customFormat="1" ht="12.75">
      <c r="B22" s="44"/>
      <c r="C22" s="44"/>
      <c r="D22" s="38"/>
      <c r="E22" s="38"/>
      <c r="F22" s="38"/>
    </row>
    <row r="23" spans="2:6" s="25" customFormat="1" ht="12.75">
      <c r="B23" s="44"/>
      <c r="C23" s="44"/>
      <c r="D23" s="38"/>
      <c r="E23" s="38"/>
      <c r="F23" s="38"/>
    </row>
    <row r="24" spans="1:6" ht="12.75">
      <c r="A24" s="17"/>
      <c r="B24" s="52"/>
      <c r="C24" s="52"/>
      <c r="D24" s="51"/>
      <c r="F24" s="39"/>
    </row>
    <row r="25" spans="1:6" s="25" customFormat="1" ht="12.75">
      <c r="A25" s="25" t="s">
        <v>309</v>
      </c>
      <c r="B25" s="44"/>
      <c r="C25" s="44"/>
      <c r="D25" s="40" t="s">
        <v>302</v>
      </c>
      <c r="E25" s="38">
        <f>SUM(E21:E24)</f>
        <v>0</v>
      </c>
      <c r="F25" s="40" t="s">
        <v>302</v>
      </c>
    </row>
    <row r="26" spans="1:6" s="25" customFormat="1" ht="12.75">
      <c r="A26" s="25" t="s">
        <v>308</v>
      </c>
      <c r="B26" s="44"/>
      <c r="C26" s="44"/>
      <c r="D26" s="40" t="s">
        <v>302</v>
      </c>
      <c r="E26" s="38">
        <f>SUM(E16+E25)</f>
        <v>1153290.4</v>
      </c>
      <c r="F26" s="40" t="s">
        <v>302</v>
      </c>
    </row>
    <row r="27" spans="4:6" ht="12.75">
      <c r="D27" s="39"/>
      <c r="F27" s="39"/>
    </row>
    <row r="28" spans="1:6" s="25" customFormat="1" ht="12.75">
      <c r="A28" s="25" t="s">
        <v>637</v>
      </c>
      <c r="B28" s="44"/>
      <c r="C28" s="44"/>
      <c r="D28" s="40" t="s">
        <v>302</v>
      </c>
      <c r="E28" s="38">
        <f>'RO č.13 ZM'!E32</f>
        <v>185010424.93999997</v>
      </c>
      <c r="F28" s="40" t="s">
        <v>302</v>
      </c>
    </row>
    <row r="29" spans="1:6" s="25" customFormat="1" ht="12.75">
      <c r="A29" s="27" t="s">
        <v>638</v>
      </c>
      <c r="B29" s="43"/>
      <c r="C29" s="43"/>
      <c r="D29" s="41" t="s">
        <v>302</v>
      </c>
      <c r="E29" s="42">
        <f>SUM(E26+E28)</f>
        <v>186163715.33999997</v>
      </c>
      <c r="F29" s="41" t="s">
        <v>302</v>
      </c>
    </row>
    <row r="30" spans="2:6" s="25" customFormat="1" ht="12.75">
      <c r="B30" s="44"/>
      <c r="C30" s="44"/>
      <c r="D30" s="38"/>
      <c r="E30" s="38"/>
      <c r="F30" s="38"/>
    </row>
    <row r="31" spans="1:6" s="25" customFormat="1" ht="15">
      <c r="A31" s="50" t="s">
        <v>307</v>
      </c>
      <c r="B31" s="44"/>
      <c r="C31" s="44"/>
      <c r="D31" s="38"/>
      <c r="E31" s="38"/>
      <c r="F31" s="38"/>
    </row>
    <row r="32" spans="1:6" s="25" customFormat="1" ht="12.75">
      <c r="A32" s="25" t="s">
        <v>306</v>
      </c>
      <c r="B32" s="44" t="s">
        <v>0</v>
      </c>
      <c r="C32" s="44"/>
      <c r="D32" s="38"/>
      <c r="E32" s="38"/>
      <c r="F32" s="38"/>
    </row>
    <row r="33" spans="2:6" s="25" customFormat="1" ht="12.75">
      <c r="B33" s="44"/>
      <c r="C33" s="44"/>
      <c r="D33" s="38"/>
      <c r="E33" s="38"/>
      <c r="F33" s="38"/>
    </row>
    <row r="34" spans="1:6" s="25" customFormat="1" ht="12.75">
      <c r="A34" s="37" t="s">
        <v>132</v>
      </c>
      <c r="B34" s="37"/>
      <c r="C34" s="37"/>
      <c r="D34" s="38"/>
      <c r="E34" s="38"/>
      <c r="F34" s="38"/>
    </row>
    <row r="35" spans="1:6" s="25" customFormat="1" ht="12.75">
      <c r="A35" s="37">
        <v>2</v>
      </c>
      <c r="B35" s="37">
        <v>3111</v>
      </c>
      <c r="C35" s="37" t="s">
        <v>647</v>
      </c>
      <c r="D35" s="39">
        <v>0</v>
      </c>
      <c r="E35" s="38">
        <v>24000</v>
      </c>
      <c r="F35" s="39">
        <f>SUM(D35:E35)</f>
        <v>24000</v>
      </c>
    </row>
    <row r="36" spans="1:6" s="25" customFormat="1" ht="12.75">
      <c r="A36" s="37"/>
      <c r="B36" s="37"/>
      <c r="C36" s="37"/>
      <c r="D36" s="39"/>
      <c r="E36" s="38"/>
      <c r="F36" s="39"/>
    </row>
    <row r="37" spans="1:6" s="25" customFormat="1" ht="12.75">
      <c r="A37" s="37" t="s">
        <v>48</v>
      </c>
      <c r="B37" s="37"/>
      <c r="C37" s="37"/>
      <c r="D37" s="39"/>
      <c r="E37" s="38"/>
      <c r="F37" s="39"/>
    </row>
    <row r="38" spans="1:6" s="25" customFormat="1" ht="12.75">
      <c r="A38" s="37">
        <v>51</v>
      </c>
      <c r="B38" s="37">
        <v>3113</v>
      </c>
      <c r="C38" s="46" t="s">
        <v>651</v>
      </c>
      <c r="D38" s="39">
        <v>0</v>
      </c>
      <c r="E38" s="38">
        <v>909290.4</v>
      </c>
      <c r="F38" s="39">
        <f>SUM(D38:E38)</f>
        <v>909290.4</v>
      </c>
    </row>
    <row r="39" spans="1:6" s="25" customFormat="1" ht="12.75">
      <c r="A39" s="49"/>
      <c r="B39" s="49"/>
      <c r="C39" s="37"/>
      <c r="D39" s="58"/>
      <c r="E39" s="38"/>
      <c r="F39" s="39"/>
    </row>
    <row r="40" spans="1:6" s="25" customFormat="1" ht="12.75">
      <c r="A40" s="37" t="s">
        <v>139</v>
      </c>
      <c r="B40" s="37"/>
      <c r="C40" s="44"/>
      <c r="D40" s="53"/>
      <c r="E40" s="33"/>
      <c r="F40" s="39"/>
    </row>
    <row r="41" spans="1:6" s="25" customFormat="1" ht="12.75">
      <c r="A41" s="37">
        <v>0</v>
      </c>
      <c r="B41" s="37">
        <v>3511</v>
      </c>
      <c r="C41" s="37" t="s">
        <v>641</v>
      </c>
      <c r="D41" s="58">
        <v>1406000</v>
      </c>
      <c r="E41" s="53">
        <v>0</v>
      </c>
      <c r="F41" s="39">
        <f>SUM(D41:E41)</f>
        <v>1406000</v>
      </c>
    </row>
    <row r="42" spans="1:6" s="25" customFormat="1" ht="12.75">
      <c r="A42" s="37"/>
      <c r="B42" s="37"/>
      <c r="C42" s="37" t="s">
        <v>642</v>
      </c>
      <c r="D42" s="58"/>
      <c r="E42" s="33"/>
      <c r="F42" s="39"/>
    </row>
    <row r="43" spans="1:6" s="25" customFormat="1" ht="12.75">
      <c r="A43" s="37"/>
      <c r="B43" s="37"/>
      <c r="C43" s="37"/>
      <c r="D43" s="58"/>
      <c r="E43" s="38"/>
      <c r="F43" s="39"/>
    </row>
    <row r="44" spans="1:6" s="25" customFormat="1" ht="12.75">
      <c r="A44" s="37">
        <v>281</v>
      </c>
      <c r="B44" s="37">
        <v>4351</v>
      </c>
      <c r="C44" s="37" t="s">
        <v>643</v>
      </c>
      <c r="D44" s="58">
        <v>734000</v>
      </c>
      <c r="E44" s="38">
        <v>0</v>
      </c>
      <c r="F44" s="39">
        <f>SUM(D44:E44)</f>
        <v>734000</v>
      </c>
    </row>
    <row r="45" spans="1:6" s="25" customFormat="1" ht="12.75">
      <c r="A45" s="37"/>
      <c r="B45" s="37"/>
      <c r="C45" s="37" t="s">
        <v>645</v>
      </c>
      <c r="D45" s="58"/>
      <c r="E45" s="38"/>
      <c r="F45" s="39"/>
    </row>
    <row r="46" spans="1:6" s="25" customFormat="1" ht="12.75">
      <c r="A46" s="37"/>
      <c r="B46" s="37"/>
      <c r="C46" s="37"/>
      <c r="D46" s="58"/>
      <c r="E46" s="38"/>
      <c r="F46" s="39"/>
    </row>
    <row r="47" spans="1:6" s="25" customFormat="1" ht="12.75">
      <c r="A47" s="37">
        <v>282</v>
      </c>
      <c r="B47" s="37">
        <v>4350</v>
      </c>
      <c r="C47" s="37" t="s">
        <v>644</v>
      </c>
      <c r="D47" s="58">
        <v>377000</v>
      </c>
      <c r="E47" s="38">
        <v>0</v>
      </c>
      <c r="F47" s="39">
        <f>SUM(D47:E47)</f>
        <v>377000</v>
      </c>
    </row>
    <row r="48" spans="1:6" s="25" customFormat="1" ht="12.75">
      <c r="A48" s="37"/>
      <c r="B48" s="37"/>
      <c r="C48" s="37" t="s">
        <v>646</v>
      </c>
      <c r="D48" s="58"/>
      <c r="E48" s="38"/>
      <c r="F48" s="39"/>
    </row>
    <row r="49" spans="1:6" s="25" customFormat="1" ht="12.75">
      <c r="A49" s="37"/>
      <c r="B49" s="37"/>
      <c r="C49" s="37"/>
      <c r="D49" s="58"/>
      <c r="E49" s="38"/>
      <c r="F49" s="39"/>
    </row>
    <row r="50" spans="1:6" s="25" customFormat="1" ht="12.75">
      <c r="A50" s="37">
        <v>34</v>
      </c>
      <c r="B50" s="37">
        <v>3419</v>
      </c>
      <c r="C50" s="37" t="s">
        <v>649</v>
      </c>
      <c r="D50" s="58">
        <v>300000</v>
      </c>
      <c r="E50" s="38">
        <v>100000</v>
      </c>
      <c r="F50" s="39">
        <f>SUM(D50:E50)</f>
        <v>400000</v>
      </c>
    </row>
    <row r="51" spans="1:6" s="25" customFormat="1" ht="12.75">
      <c r="A51" s="37"/>
      <c r="B51" s="37"/>
      <c r="C51" s="37"/>
      <c r="D51" s="58"/>
      <c r="E51" s="38"/>
      <c r="F51" s="39"/>
    </row>
    <row r="52" spans="1:6" s="25" customFormat="1" ht="12.75">
      <c r="A52" s="37">
        <v>162</v>
      </c>
      <c r="B52" s="37">
        <v>3399</v>
      </c>
      <c r="C52" s="37" t="s">
        <v>648</v>
      </c>
      <c r="D52" s="58">
        <v>255000</v>
      </c>
      <c r="E52" s="38">
        <v>20000</v>
      </c>
      <c r="F52" s="39">
        <f>SUM(D52:E52)</f>
        <v>275000</v>
      </c>
    </row>
    <row r="53" spans="1:6" s="25" customFormat="1" ht="12.75">
      <c r="A53" s="49"/>
      <c r="B53" s="49"/>
      <c r="C53" s="37"/>
      <c r="D53" s="37"/>
      <c r="E53" s="53"/>
      <c r="F53" s="39"/>
    </row>
    <row r="54" spans="1:6" s="25" customFormat="1" ht="12.75">
      <c r="A54" s="46">
        <v>201601</v>
      </c>
      <c r="B54" s="49">
        <v>2219</v>
      </c>
      <c r="C54" s="37" t="s">
        <v>355</v>
      </c>
      <c r="D54" s="58">
        <v>11300000</v>
      </c>
      <c r="E54" s="38">
        <v>100000</v>
      </c>
      <c r="F54" s="39">
        <f>SUM(D54:E54)</f>
        <v>11400000</v>
      </c>
    </row>
    <row r="55" spans="1:6" s="25" customFormat="1" ht="12.75">
      <c r="A55" s="37"/>
      <c r="B55" s="37"/>
      <c r="C55" s="37"/>
      <c r="D55" s="58"/>
      <c r="E55" s="38"/>
      <c r="F55" s="39"/>
    </row>
    <row r="56" spans="1:6" s="25" customFormat="1" ht="12.75">
      <c r="A56" s="46"/>
      <c r="B56" s="49"/>
      <c r="C56" s="37"/>
      <c r="D56" s="58"/>
      <c r="E56" s="38"/>
      <c r="F56" s="39"/>
    </row>
    <row r="57" spans="1:6" s="25" customFormat="1" ht="12.75">
      <c r="A57" s="46">
        <v>59</v>
      </c>
      <c r="B57" s="46">
        <v>6409</v>
      </c>
      <c r="C57" s="48" t="s">
        <v>545</v>
      </c>
      <c r="D57" s="39">
        <f>'RO č.13 ZM'!F58</f>
        <v>353885.83999999997</v>
      </c>
      <c r="E57" s="38"/>
      <c r="F57" s="39">
        <f>SUM(D57:E57)</f>
        <v>353885.83999999997</v>
      </c>
    </row>
    <row r="58" spans="1:6" s="25" customFormat="1" ht="12.75">
      <c r="A58" s="46"/>
      <c r="B58" s="46"/>
      <c r="C58" s="48"/>
      <c r="D58" s="45"/>
      <c r="E58" s="38"/>
      <c r="F58" s="38"/>
    </row>
    <row r="59" spans="1:6" s="25" customFormat="1" ht="12.75">
      <c r="A59" s="25" t="s">
        <v>304</v>
      </c>
      <c r="B59" s="44"/>
      <c r="C59" s="44"/>
      <c r="D59" s="40" t="s">
        <v>302</v>
      </c>
      <c r="E59" s="38">
        <f>SUM(E31:E58)</f>
        <v>1153290.4</v>
      </c>
      <c r="F59" s="40" t="s">
        <v>302</v>
      </c>
    </row>
    <row r="60" spans="4:6" ht="12.75">
      <c r="D60" s="39"/>
      <c r="F60" s="39"/>
    </row>
    <row r="61" spans="1:6" s="25" customFormat="1" ht="12.75">
      <c r="A61" s="25" t="s">
        <v>639</v>
      </c>
      <c r="B61" s="44"/>
      <c r="C61" s="44"/>
      <c r="D61" s="40" t="s">
        <v>302</v>
      </c>
      <c r="E61" s="38">
        <f>'RO č.13 ZM'!E63</f>
        <v>185010424.93999997</v>
      </c>
      <c r="F61" s="40" t="s">
        <v>302</v>
      </c>
    </row>
    <row r="62" spans="1:6" s="25" customFormat="1" ht="12.75">
      <c r="A62" s="27" t="s">
        <v>640</v>
      </c>
      <c r="B62" s="43"/>
      <c r="C62" s="43"/>
      <c r="D62" s="41" t="s">
        <v>302</v>
      </c>
      <c r="E62" s="42">
        <f>SUM(E59+E61)</f>
        <v>186163715.33999997</v>
      </c>
      <c r="F62" s="41" t="s">
        <v>302</v>
      </c>
    </row>
    <row r="63" spans="4:6" ht="12.75">
      <c r="D63" s="39"/>
      <c r="F63" s="39"/>
    </row>
    <row r="64" spans="1:6" ht="12.75">
      <c r="A64" s="25" t="s">
        <v>303</v>
      </c>
      <c r="D64" s="40" t="s">
        <v>302</v>
      </c>
      <c r="E64" s="38">
        <f>SUM(E26-E59)</f>
        <v>0</v>
      </c>
      <c r="F64" s="40" t="s">
        <v>302</v>
      </c>
    </row>
    <row r="65" spans="1:6" ht="12.75">
      <c r="A65" s="25"/>
      <c r="D65" s="40"/>
      <c r="F65" s="40"/>
    </row>
    <row r="66" spans="1:7" s="37" customFormat="1" ht="12.75">
      <c r="A66" s="25"/>
      <c r="E66" s="38"/>
      <c r="G66"/>
    </row>
    <row r="67" spans="1:7" s="37" customFormat="1" ht="12.75">
      <c r="A67" s="20" t="s">
        <v>300</v>
      </c>
      <c r="E67" s="38"/>
      <c r="G6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7"/>
  <sheetViews>
    <sheetView tabSelected="1"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28125" style="0" customWidth="1"/>
    <col min="2" max="2" width="4.7109375" style="37" customWidth="1"/>
    <col min="3" max="3" width="55.57421875" style="37" customWidth="1"/>
    <col min="4" max="4" width="11.421875" style="37" customWidth="1"/>
    <col min="5" max="5" width="11.28125" style="38" customWidth="1"/>
    <col min="6" max="6" width="10.28125" style="37" customWidth="1"/>
  </cols>
  <sheetData>
    <row r="1" spans="1:7" s="25" customFormat="1" ht="12.75">
      <c r="A1" s="27" t="s">
        <v>321</v>
      </c>
      <c r="B1" s="43"/>
      <c r="C1" s="43"/>
      <c r="D1" s="43"/>
      <c r="E1" s="42"/>
      <c r="F1" s="43"/>
      <c r="G1" s="29"/>
    </row>
    <row r="2" spans="1:7" s="25" customFormat="1" ht="12.75">
      <c r="A2" s="27" t="s">
        <v>654</v>
      </c>
      <c r="B2" s="43"/>
      <c r="C2" s="43"/>
      <c r="D2" s="43"/>
      <c r="E2" s="42"/>
      <c r="F2" s="43"/>
      <c r="G2" s="29"/>
    </row>
    <row r="3" spans="1:7" ht="12.75">
      <c r="A3" s="27" t="s">
        <v>653</v>
      </c>
      <c r="B3" s="57"/>
      <c r="C3" s="57"/>
      <c r="D3" s="57"/>
      <c r="E3" s="42"/>
      <c r="F3" s="57"/>
      <c r="G3" s="56"/>
    </row>
    <row r="4" spans="4:6" ht="12.75">
      <c r="D4" s="54" t="s">
        <v>319</v>
      </c>
      <c r="E4" s="55" t="s">
        <v>318</v>
      </c>
      <c r="F4" s="54" t="s">
        <v>317</v>
      </c>
    </row>
    <row r="5" spans="2:6" s="25" customFormat="1" ht="12.75">
      <c r="B5" s="44"/>
      <c r="C5" s="44"/>
      <c r="D5" s="54" t="s">
        <v>316</v>
      </c>
      <c r="E5" s="55" t="s">
        <v>315</v>
      </c>
      <c r="F5" s="54" t="s">
        <v>314</v>
      </c>
    </row>
    <row r="6" spans="1:6" s="25" customFormat="1" ht="15">
      <c r="A6" s="50" t="s">
        <v>313</v>
      </c>
      <c r="B6" s="44"/>
      <c r="C6" s="44"/>
      <c r="D6" s="54"/>
      <c r="E6" s="55"/>
      <c r="F6" s="54"/>
    </row>
    <row r="7" spans="1:6" s="25" customFormat="1" ht="12.75">
      <c r="A7" s="25" t="s">
        <v>0</v>
      </c>
      <c r="B7" s="25" t="s">
        <v>312</v>
      </c>
      <c r="C7" s="44"/>
      <c r="D7" s="44"/>
      <c r="E7" s="38"/>
      <c r="F7" s="44"/>
    </row>
    <row r="8" spans="3:6" s="25" customFormat="1" ht="12.75">
      <c r="C8" s="44"/>
      <c r="D8" s="44"/>
      <c r="E8" s="38"/>
      <c r="F8" s="44"/>
    </row>
    <row r="9" spans="2:6" s="25" customFormat="1" ht="12.75">
      <c r="B9" s="52">
        <v>1111</v>
      </c>
      <c r="C9" s="52" t="s">
        <v>655</v>
      </c>
      <c r="D9" s="51">
        <v>16100000</v>
      </c>
      <c r="E9" s="60">
        <v>1200000</v>
      </c>
      <c r="F9" s="51">
        <f>SUM(D9:E9)</f>
        <v>17300000</v>
      </c>
    </row>
    <row r="10" spans="2:6" s="25" customFormat="1" ht="12.75">
      <c r="B10" s="52">
        <v>1112</v>
      </c>
      <c r="C10" s="52" t="s">
        <v>656</v>
      </c>
      <c r="D10" s="51">
        <v>900000</v>
      </c>
      <c r="E10" s="60">
        <v>-444000</v>
      </c>
      <c r="F10" s="51">
        <f aca="true" t="shared" si="0" ref="F10:F25">SUM(D10:E10)</f>
        <v>456000</v>
      </c>
    </row>
    <row r="11" spans="2:6" s="25" customFormat="1" ht="12.75">
      <c r="B11" s="52">
        <v>1113</v>
      </c>
      <c r="C11" s="52" t="s">
        <v>657</v>
      </c>
      <c r="D11" s="51">
        <v>1140000</v>
      </c>
      <c r="E11" s="60">
        <v>287000</v>
      </c>
      <c r="F11" s="51">
        <f t="shared" si="0"/>
        <v>1427000</v>
      </c>
    </row>
    <row r="12" spans="2:6" s="25" customFormat="1" ht="12.75">
      <c r="B12" s="52">
        <v>1121</v>
      </c>
      <c r="C12" s="52" t="s">
        <v>658</v>
      </c>
      <c r="D12" s="51">
        <v>14300000</v>
      </c>
      <c r="E12" s="60">
        <v>897000</v>
      </c>
      <c r="F12" s="51">
        <f t="shared" si="0"/>
        <v>15197000</v>
      </c>
    </row>
    <row r="13" spans="2:6" s="25" customFormat="1" ht="12.75">
      <c r="B13" s="52">
        <v>1122</v>
      </c>
      <c r="C13" s="52" t="s">
        <v>659</v>
      </c>
      <c r="D13" s="51">
        <v>7200000</v>
      </c>
      <c r="E13" s="60">
        <v>-200000</v>
      </c>
      <c r="F13" s="51">
        <f t="shared" si="0"/>
        <v>7000000</v>
      </c>
    </row>
    <row r="14" spans="2:6" s="25" customFormat="1" ht="12.75">
      <c r="B14" s="52">
        <v>1211</v>
      </c>
      <c r="C14" s="52" t="s">
        <v>660</v>
      </c>
      <c r="D14" s="51">
        <v>29150000</v>
      </c>
      <c r="E14" s="60">
        <v>1661000</v>
      </c>
      <c r="F14" s="51">
        <f t="shared" si="0"/>
        <v>30811000</v>
      </c>
    </row>
    <row r="15" spans="2:6" s="25" customFormat="1" ht="12.75">
      <c r="B15" s="52">
        <v>1332</v>
      </c>
      <c r="C15" s="52" t="s">
        <v>661</v>
      </c>
      <c r="D15" s="51">
        <v>0</v>
      </c>
      <c r="E15" s="60">
        <v>500</v>
      </c>
      <c r="F15" s="51">
        <f t="shared" si="0"/>
        <v>500</v>
      </c>
    </row>
    <row r="16" spans="2:6" s="25" customFormat="1" ht="12.75">
      <c r="B16" s="52">
        <v>1334</v>
      </c>
      <c r="C16" s="52" t="s">
        <v>662</v>
      </c>
      <c r="D16" s="51">
        <v>251000</v>
      </c>
      <c r="E16" s="60">
        <v>12000</v>
      </c>
      <c r="F16" s="51">
        <f t="shared" si="0"/>
        <v>263000</v>
      </c>
    </row>
    <row r="17" spans="2:6" s="25" customFormat="1" ht="12.75">
      <c r="B17" s="52">
        <v>1335</v>
      </c>
      <c r="C17" s="52" t="s">
        <v>663</v>
      </c>
      <c r="D17" s="51">
        <v>0</v>
      </c>
      <c r="E17" s="60">
        <v>400</v>
      </c>
      <c r="F17" s="51">
        <f t="shared" si="0"/>
        <v>400</v>
      </c>
    </row>
    <row r="18" spans="2:6" s="25" customFormat="1" ht="12.75">
      <c r="B18" s="52">
        <v>1337</v>
      </c>
      <c r="C18" s="52" t="s">
        <v>3</v>
      </c>
      <c r="D18" s="51">
        <v>2900000</v>
      </c>
      <c r="E18" s="60">
        <v>138000</v>
      </c>
      <c r="F18" s="51">
        <f t="shared" si="0"/>
        <v>3038000</v>
      </c>
    </row>
    <row r="19" spans="2:6" s="25" customFormat="1" ht="12.75">
      <c r="B19" s="52">
        <v>1341</v>
      </c>
      <c r="C19" s="52" t="s">
        <v>4</v>
      </c>
      <c r="D19" s="51">
        <v>100000</v>
      </c>
      <c r="E19" s="60">
        <v>7900</v>
      </c>
      <c r="F19" s="51">
        <f t="shared" si="0"/>
        <v>107900</v>
      </c>
    </row>
    <row r="20" spans="2:6" s="25" customFormat="1" ht="12.75">
      <c r="B20" s="52">
        <v>1343</v>
      </c>
      <c r="C20" s="52" t="s">
        <v>664</v>
      </c>
      <c r="D20" s="51">
        <v>150000</v>
      </c>
      <c r="E20" s="60">
        <v>34000</v>
      </c>
      <c r="F20" s="51">
        <f t="shared" si="0"/>
        <v>184000</v>
      </c>
    </row>
    <row r="21" spans="2:6" s="25" customFormat="1" ht="12.75">
      <c r="B21" s="52">
        <v>1345</v>
      </c>
      <c r="C21" s="52" t="s">
        <v>5</v>
      </c>
      <c r="D21" s="51">
        <v>10000</v>
      </c>
      <c r="E21" s="60">
        <v>12300</v>
      </c>
      <c r="F21" s="51">
        <f t="shared" si="0"/>
        <v>22300</v>
      </c>
    </row>
    <row r="22" spans="2:6" s="25" customFormat="1" ht="12.75">
      <c r="B22" s="52">
        <v>1356</v>
      </c>
      <c r="C22" s="52" t="s">
        <v>665</v>
      </c>
      <c r="D22" s="51">
        <v>5000</v>
      </c>
      <c r="E22" s="60">
        <v>21300</v>
      </c>
      <c r="F22" s="51">
        <f t="shared" si="0"/>
        <v>26300</v>
      </c>
    </row>
    <row r="23" spans="2:6" s="25" customFormat="1" ht="12.75">
      <c r="B23" s="52">
        <v>1361</v>
      </c>
      <c r="C23" s="52" t="s">
        <v>6</v>
      </c>
      <c r="D23" s="51">
        <v>900000</v>
      </c>
      <c r="E23" s="60">
        <v>340000</v>
      </c>
      <c r="F23" s="51">
        <f t="shared" si="0"/>
        <v>1240000</v>
      </c>
    </row>
    <row r="24" spans="2:6" s="25" customFormat="1" ht="12.75">
      <c r="B24" s="52">
        <v>1381</v>
      </c>
      <c r="C24" s="52" t="s">
        <v>666</v>
      </c>
      <c r="D24" s="51">
        <v>100000</v>
      </c>
      <c r="E24" s="60">
        <v>184900</v>
      </c>
      <c r="F24" s="51">
        <f t="shared" si="0"/>
        <v>284900</v>
      </c>
    </row>
    <row r="25" spans="2:6" s="25" customFormat="1" ht="12.75">
      <c r="B25" s="52">
        <v>1511</v>
      </c>
      <c r="C25" s="52" t="s">
        <v>23</v>
      </c>
      <c r="D25" s="51">
        <v>4650000</v>
      </c>
      <c r="E25" s="60">
        <v>172000</v>
      </c>
      <c r="F25" s="51">
        <f t="shared" si="0"/>
        <v>4822000</v>
      </c>
    </row>
    <row r="26" spans="3:6" s="25" customFormat="1" ht="12.75">
      <c r="C26" s="44"/>
      <c r="D26" s="44"/>
      <c r="E26" s="38"/>
      <c r="F26" s="44"/>
    </row>
    <row r="27" spans="1:6" s="25" customFormat="1" ht="12.75">
      <c r="A27" s="52">
        <v>1032</v>
      </c>
      <c r="B27" s="52">
        <v>2131</v>
      </c>
      <c r="C27" s="52" t="s">
        <v>667</v>
      </c>
      <c r="D27" s="51"/>
      <c r="E27" s="60"/>
      <c r="F27" s="51"/>
    </row>
    <row r="28" spans="1:6" s="25" customFormat="1" ht="12.75">
      <c r="A28" s="52"/>
      <c r="B28" s="52"/>
      <c r="C28" s="52" t="s">
        <v>24</v>
      </c>
      <c r="D28" s="51">
        <v>1800000</v>
      </c>
      <c r="E28" s="60">
        <v>-703800</v>
      </c>
      <c r="F28" s="51">
        <f>SUM(D28:E28)</f>
        <v>1096200</v>
      </c>
    </row>
    <row r="29" spans="1:6" s="25" customFormat="1" ht="12.75">
      <c r="A29" s="52"/>
      <c r="B29" s="52"/>
      <c r="C29" s="52" t="s">
        <v>25</v>
      </c>
      <c r="D29" s="51">
        <v>200000</v>
      </c>
      <c r="E29" s="60">
        <v>233700</v>
      </c>
      <c r="F29" s="51">
        <f>SUM(D29:E29)</f>
        <v>433700</v>
      </c>
    </row>
    <row r="30" spans="1:6" s="25" customFormat="1" ht="12.75">
      <c r="A30" s="52"/>
      <c r="B30" s="52"/>
      <c r="C30" s="52"/>
      <c r="D30" s="51"/>
      <c r="E30" s="60"/>
      <c r="F30" s="51"/>
    </row>
    <row r="31" spans="1:6" s="25" customFormat="1" ht="12.75">
      <c r="A31" s="52">
        <v>2119</v>
      </c>
      <c r="B31" s="52">
        <v>2343</v>
      </c>
      <c r="C31" s="52" t="s">
        <v>668</v>
      </c>
      <c r="D31" s="51"/>
      <c r="E31" s="60">
        <v>5500</v>
      </c>
      <c r="F31" s="51">
        <f>SUM(D31:E31)</f>
        <v>5500</v>
      </c>
    </row>
    <row r="32" spans="1:6" s="25" customFormat="1" ht="12.75">
      <c r="A32" s="52">
        <v>2144</v>
      </c>
      <c r="B32" s="52">
        <v>2111</v>
      </c>
      <c r="C32" s="52" t="s">
        <v>177</v>
      </c>
      <c r="D32" s="51">
        <v>260000</v>
      </c>
      <c r="E32" s="60">
        <v>125600</v>
      </c>
      <c r="F32" s="51">
        <f>SUM(D32:E32)</f>
        <v>385600</v>
      </c>
    </row>
    <row r="33" spans="1:6" s="25" customFormat="1" ht="12.75">
      <c r="A33" s="52">
        <v>2212</v>
      </c>
      <c r="B33" s="52">
        <v>2322</v>
      </c>
      <c r="C33" s="52" t="s">
        <v>669</v>
      </c>
      <c r="D33" s="51"/>
      <c r="E33" s="60">
        <v>6500</v>
      </c>
      <c r="F33" s="51">
        <f>SUM(D33:E33)</f>
        <v>6500</v>
      </c>
    </row>
    <row r="34" spans="1:6" s="25" customFormat="1" ht="12.75">
      <c r="A34" s="52">
        <v>2219</v>
      </c>
      <c r="B34" s="66">
        <v>2111</v>
      </c>
      <c r="C34" s="52" t="s">
        <v>120</v>
      </c>
      <c r="D34" s="51">
        <v>20000</v>
      </c>
      <c r="E34" s="60">
        <v>25000</v>
      </c>
      <c r="F34" s="51">
        <f>SUM(D34:E34)</f>
        <v>45000</v>
      </c>
    </row>
    <row r="35" spans="1:6" s="25" customFormat="1" ht="12.75">
      <c r="A35" s="52">
        <v>2219</v>
      </c>
      <c r="B35" s="66">
        <v>2324</v>
      </c>
      <c r="C35" s="52" t="s">
        <v>670</v>
      </c>
      <c r="D35" s="51"/>
      <c r="E35" s="60">
        <v>140300</v>
      </c>
      <c r="F35" s="51">
        <f>SUM(D35:E35)</f>
        <v>140300</v>
      </c>
    </row>
    <row r="36" spans="1:6" s="25" customFormat="1" ht="12.75">
      <c r="A36" s="52"/>
      <c r="B36" s="66"/>
      <c r="C36" s="52"/>
      <c r="D36" s="51"/>
      <c r="E36" s="60"/>
      <c r="F36" s="51"/>
    </row>
    <row r="37" spans="1:6" s="25" customFormat="1" ht="12.75">
      <c r="A37" s="52">
        <v>3314</v>
      </c>
      <c r="B37" s="52">
        <v>2111</v>
      </c>
      <c r="C37" s="52" t="s">
        <v>27</v>
      </c>
      <c r="D37" s="51">
        <v>35000</v>
      </c>
      <c r="E37" s="60">
        <v>3300</v>
      </c>
      <c r="F37" s="51">
        <f aca="true" t="shared" si="1" ref="F37:F45">SUM(D37:E37)</f>
        <v>38300</v>
      </c>
    </row>
    <row r="38" spans="1:6" s="25" customFormat="1" ht="12.75">
      <c r="A38" s="52">
        <v>3314</v>
      </c>
      <c r="B38" s="52">
        <v>2324</v>
      </c>
      <c r="C38" s="52" t="s">
        <v>671</v>
      </c>
      <c r="D38" s="51">
        <v>0</v>
      </c>
      <c r="E38" s="60">
        <v>170</v>
      </c>
      <c r="F38" s="51">
        <f t="shared" si="1"/>
        <v>170</v>
      </c>
    </row>
    <row r="39" spans="1:6" s="25" customFormat="1" ht="12.75">
      <c r="A39" s="52">
        <v>3315</v>
      </c>
      <c r="B39" s="52">
        <v>2111</v>
      </c>
      <c r="C39" s="52" t="s">
        <v>28</v>
      </c>
      <c r="D39" s="51">
        <v>4000</v>
      </c>
      <c r="E39" s="60">
        <v>1000</v>
      </c>
      <c r="F39" s="51">
        <f t="shared" si="1"/>
        <v>5000</v>
      </c>
    </row>
    <row r="40" spans="1:6" s="25" customFormat="1" ht="12.75">
      <c r="A40" s="52">
        <v>3612</v>
      </c>
      <c r="B40" s="52">
        <v>2119</v>
      </c>
      <c r="C40" s="52" t="s">
        <v>672</v>
      </c>
      <c r="D40" s="51">
        <v>3600000</v>
      </c>
      <c r="E40" s="60">
        <v>449000</v>
      </c>
      <c r="F40" s="51">
        <f t="shared" si="1"/>
        <v>4049000</v>
      </c>
    </row>
    <row r="41" spans="1:6" s="25" customFormat="1" ht="12.75">
      <c r="A41" s="52">
        <v>3612</v>
      </c>
      <c r="B41" s="52">
        <v>2132</v>
      </c>
      <c r="C41" s="52" t="s">
        <v>673</v>
      </c>
      <c r="D41" s="51">
        <v>9000000</v>
      </c>
      <c r="E41" s="60">
        <v>1228400</v>
      </c>
      <c r="F41" s="51">
        <f t="shared" si="1"/>
        <v>10228400</v>
      </c>
    </row>
    <row r="42" spans="1:6" s="25" customFormat="1" ht="12.75">
      <c r="A42" s="52">
        <v>3612</v>
      </c>
      <c r="B42" s="52">
        <v>2322</v>
      </c>
      <c r="C42" s="52" t="s">
        <v>674</v>
      </c>
      <c r="D42" s="51">
        <v>0</v>
      </c>
      <c r="E42" s="60">
        <v>28800</v>
      </c>
      <c r="F42" s="51">
        <f t="shared" si="1"/>
        <v>28800</v>
      </c>
    </row>
    <row r="43" spans="1:6" s="25" customFormat="1" ht="12.75">
      <c r="A43" s="52">
        <v>3613</v>
      </c>
      <c r="B43" s="52">
        <v>2119</v>
      </c>
      <c r="C43" s="52" t="s">
        <v>675</v>
      </c>
      <c r="D43" s="51">
        <v>900000</v>
      </c>
      <c r="E43" s="60">
        <v>-218400</v>
      </c>
      <c r="F43" s="51">
        <f t="shared" si="1"/>
        <v>681600</v>
      </c>
    </row>
    <row r="44" spans="1:6" s="25" customFormat="1" ht="12.75">
      <c r="A44" s="52">
        <v>3613</v>
      </c>
      <c r="B44" s="52">
        <v>2132</v>
      </c>
      <c r="C44" s="52" t="s">
        <v>676</v>
      </c>
      <c r="D44" s="51">
        <v>2400000</v>
      </c>
      <c r="E44" s="60">
        <v>151000</v>
      </c>
      <c r="F44" s="51">
        <f t="shared" si="1"/>
        <v>2551000</v>
      </c>
    </row>
    <row r="45" spans="1:6" s="25" customFormat="1" ht="12.75">
      <c r="A45" s="52">
        <v>3613</v>
      </c>
      <c r="B45" s="52">
        <v>2132</v>
      </c>
      <c r="C45" s="52" t="s">
        <v>677</v>
      </c>
      <c r="D45" s="51">
        <v>450000</v>
      </c>
      <c r="E45" s="60">
        <v>75500</v>
      </c>
      <c r="F45" s="51">
        <f t="shared" si="1"/>
        <v>525500</v>
      </c>
    </row>
    <row r="46" spans="1:6" s="25" customFormat="1" ht="12.75">
      <c r="A46" s="52"/>
      <c r="B46" s="52"/>
      <c r="C46" s="52" t="s">
        <v>678</v>
      </c>
      <c r="D46" s="51"/>
      <c r="E46" s="60"/>
      <c r="F46" s="51"/>
    </row>
    <row r="47" spans="1:6" s="25" customFormat="1" ht="12.75">
      <c r="A47" s="52">
        <v>3613</v>
      </c>
      <c r="B47" s="52">
        <v>2132</v>
      </c>
      <c r="C47" s="52" t="s">
        <v>679</v>
      </c>
      <c r="D47" s="51">
        <v>735900</v>
      </c>
      <c r="E47" s="60">
        <v>12300</v>
      </c>
      <c r="F47" s="51">
        <f aca="true" t="shared" si="2" ref="F47:F57">SUM(D47:E47)</f>
        <v>748200</v>
      </c>
    </row>
    <row r="48" spans="1:6" s="25" customFormat="1" ht="12.75">
      <c r="A48" s="52">
        <v>3613</v>
      </c>
      <c r="B48" s="52">
        <v>2322</v>
      </c>
      <c r="C48" s="52" t="s">
        <v>680</v>
      </c>
      <c r="D48" s="51">
        <v>0</v>
      </c>
      <c r="E48" s="60">
        <v>24800</v>
      </c>
      <c r="F48" s="51">
        <f t="shared" si="2"/>
        <v>24800</v>
      </c>
    </row>
    <row r="49" spans="1:6" s="25" customFormat="1" ht="12.75">
      <c r="A49" s="52">
        <v>3613</v>
      </c>
      <c r="B49" s="52">
        <v>2324</v>
      </c>
      <c r="C49" s="52" t="s">
        <v>561</v>
      </c>
      <c r="D49" s="51">
        <v>41800</v>
      </c>
      <c r="E49" s="60">
        <v>-200</v>
      </c>
      <c r="F49" s="51">
        <f t="shared" si="2"/>
        <v>41600</v>
      </c>
    </row>
    <row r="50" spans="1:6" s="25" customFormat="1" ht="12.75">
      <c r="A50" s="52">
        <v>3631</v>
      </c>
      <c r="B50" s="52">
        <v>2322</v>
      </c>
      <c r="C50" s="52" t="s">
        <v>562</v>
      </c>
      <c r="D50" s="51">
        <v>46000</v>
      </c>
      <c r="E50" s="60">
        <v>12400</v>
      </c>
      <c r="F50" s="51">
        <f t="shared" si="2"/>
        <v>58400</v>
      </c>
    </row>
    <row r="51" spans="1:6" s="25" customFormat="1" ht="12.75">
      <c r="A51" s="52">
        <v>3632</v>
      </c>
      <c r="B51" s="52">
        <v>2111</v>
      </c>
      <c r="C51" s="52" t="s">
        <v>681</v>
      </c>
      <c r="D51" s="51">
        <v>60000</v>
      </c>
      <c r="E51" s="60">
        <v>21900</v>
      </c>
      <c r="F51" s="51">
        <f t="shared" si="2"/>
        <v>81900</v>
      </c>
    </row>
    <row r="52" spans="1:6" s="25" customFormat="1" ht="12.75">
      <c r="A52" s="52">
        <v>3639</v>
      </c>
      <c r="B52" s="66">
        <v>2111</v>
      </c>
      <c r="C52" s="52" t="s">
        <v>682</v>
      </c>
      <c r="D52" s="51">
        <v>10000</v>
      </c>
      <c r="E52" s="60">
        <v>2200</v>
      </c>
      <c r="F52" s="51">
        <f t="shared" si="2"/>
        <v>12200</v>
      </c>
    </row>
    <row r="53" spans="1:6" s="25" customFormat="1" ht="12.75">
      <c r="A53" s="52">
        <v>3639</v>
      </c>
      <c r="B53" s="66">
        <v>2119</v>
      </c>
      <c r="C53" s="52" t="s">
        <v>683</v>
      </c>
      <c r="D53" s="51">
        <v>324000</v>
      </c>
      <c r="E53" s="60">
        <v>29600</v>
      </c>
      <c r="F53" s="51">
        <f t="shared" si="2"/>
        <v>353600</v>
      </c>
    </row>
    <row r="54" spans="1:6" s="25" customFormat="1" ht="12.75">
      <c r="A54" s="52">
        <v>3639</v>
      </c>
      <c r="B54" s="52">
        <v>2131</v>
      </c>
      <c r="C54" s="52" t="s">
        <v>684</v>
      </c>
      <c r="D54" s="51">
        <v>500000</v>
      </c>
      <c r="E54" s="60">
        <v>36900</v>
      </c>
      <c r="F54" s="51">
        <f t="shared" si="2"/>
        <v>536900</v>
      </c>
    </row>
    <row r="55" spans="1:6" s="25" customFormat="1" ht="12.75">
      <c r="A55" s="52">
        <v>3725</v>
      </c>
      <c r="B55" s="52">
        <v>2324</v>
      </c>
      <c r="C55" s="52" t="s">
        <v>685</v>
      </c>
      <c r="D55" s="51">
        <v>700000</v>
      </c>
      <c r="E55" s="60">
        <v>262900</v>
      </c>
      <c r="F55" s="51">
        <f t="shared" si="2"/>
        <v>962900</v>
      </c>
    </row>
    <row r="56" spans="1:6" s="25" customFormat="1" ht="12.75">
      <c r="A56" s="52">
        <v>3729</v>
      </c>
      <c r="B56" s="52">
        <v>2132</v>
      </c>
      <c r="C56" s="52" t="s">
        <v>686</v>
      </c>
      <c r="D56" s="51">
        <v>64400</v>
      </c>
      <c r="E56" s="60">
        <v>-32200</v>
      </c>
      <c r="F56" s="51">
        <f t="shared" si="2"/>
        <v>32200</v>
      </c>
    </row>
    <row r="57" spans="1:6" s="25" customFormat="1" ht="12.75">
      <c r="A57" s="52">
        <v>3769</v>
      </c>
      <c r="B57" s="52">
        <v>2212</v>
      </c>
      <c r="C57" s="52" t="s">
        <v>687</v>
      </c>
      <c r="D57" s="51">
        <v>0</v>
      </c>
      <c r="E57" s="60">
        <v>7500</v>
      </c>
      <c r="F57" s="51">
        <f t="shared" si="2"/>
        <v>7500</v>
      </c>
    </row>
    <row r="58" spans="1:6" s="25" customFormat="1" ht="12.75">
      <c r="A58" s="52"/>
      <c r="B58" s="52"/>
      <c r="C58" s="52"/>
      <c r="D58" s="51"/>
      <c r="E58" s="60"/>
      <c r="F58" s="51"/>
    </row>
    <row r="59" spans="1:6" s="25" customFormat="1" ht="12.75">
      <c r="A59" s="52">
        <v>5311</v>
      </c>
      <c r="B59" s="52">
        <v>2212</v>
      </c>
      <c r="C59" s="52" t="s">
        <v>688</v>
      </c>
      <c r="D59" s="51"/>
      <c r="E59" s="60">
        <v>8800</v>
      </c>
      <c r="F59" s="51">
        <f>SUM(D59:E59)</f>
        <v>8800</v>
      </c>
    </row>
    <row r="60" spans="1:6" s="25" customFormat="1" ht="12.75">
      <c r="A60" s="52">
        <v>5512</v>
      </c>
      <c r="B60" s="52">
        <v>2322</v>
      </c>
      <c r="C60" s="52" t="s">
        <v>689</v>
      </c>
      <c r="D60" s="51">
        <v>10000</v>
      </c>
      <c r="E60" s="60">
        <v>-10000</v>
      </c>
      <c r="F60" s="51">
        <f>SUM(D60:E60)</f>
        <v>0</v>
      </c>
    </row>
    <row r="61" spans="1:6" s="25" customFormat="1" ht="12.75">
      <c r="A61" s="52"/>
      <c r="B61" s="52"/>
      <c r="C61" s="52"/>
      <c r="D61" s="51"/>
      <c r="E61" s="60"/>
      <c r="F61" s="51"/>
    </row>
    <row r="62" spans="1:6" s="25" customFormat="1" ht="12.75">
      <c r="A62" s="52">
        <v>6171</v>
      </c>
      <c r="B62" s="52">
        <v>2111</v>
      </c>
      <c r="C62" s="52" t="s">
        <v>690</v>
      </c>
      <c r="D62" s="51">
        <v>2000</v>
      </c>
      <c r="E62" s="60">
        <v>1700</v>
      </c>
      <c r="F62" s="51">
        <f>SUM(D62:E62)</f>
        <v>3700</v>
      </c>
    </row>
    <row r="63" spans="1:6" s="25" customFormat="1" ht="12.75">
      <c r="A63" s="52">
        <v>6171</v>
      </c>
      <c r="B63" s="52">
        <v>2212</v>
      </c>
      <c r="C63" s="52" t="s">
        <v>691</v>
      </c>
      <c r="D63" s="51">
        <v>0</v>
      </c>
      <c r="E63" s="60">
        <v>1500</v>
      </c>
      <c r="F63" s="51">
        <f>SUM(D63:E63)</f>
        <v>1500</v>
      </c>
    </row>
    <row r="64" spans="1:6" s="25" customFormat="1" ht="12.75">
      <c r="A64" s="52">
        <v>6171</v>
      </c>
      <c r="B64" s="52">
        <v>2324</v>
      </c>
      <c r="C64" s="52" t="s">
        <v>692</v>
      </c>
      <c r="D64" s="51">
        <v>150000</v>
      </c>
      <c r="E64" s="60">
        <v>28000</v>
      </c>
      <c r="F64" s="51">
        <f>SUM(D64:E64)</f>
        <v>178000</v>
      </c>
    </row>
    <row r="65" spans="1:6" s="25" customFormat="1" ht="12.75">
      <c r="A65" s="52">
        <v>6171</v>
      </c>
      <c r="B65" s="52">
        <v>2329</v>
      </c>
      <c r="C65" s="52" t="s">
        <v>693</v>
      </c>
      <c r="D65" s="51">
        <v>2000</v>
      </c>
      <c r="E65" s="60">
        <v>-1100</v>
      </c>
      <c r="F65" s="51">
        <f>SUM(D65:E65)</f>
        <v>900</v>
      </c>
    </row>
    <row r="66" spans="1:6" s="25" customFormat="1" ht="12.75">
      <c r="A66" s="52">
        <v>6310</v>
      </c>
      <c r="B66" s="52">
        <v>2141</v>
      </c>
      <c r="C66" s="52" t="s">
        <v>694</v>
      </c>
      <c r="D66" s="51">
        <v>2500</v>
      </c>
      <c r="E66" s="60">
        <v>-480</v>
      </c>
      <c r="F66" s="51">
        <f>SUM(D66:E66)</f>
        <v>2020</v>
      </c>
    </row>
    <row r="67" spans="1:6" s="25" customFormat="1" ht="12.75">
      <c r="A67" s="52"/>
      <c r="B67" s="52"/>
      <c r="C67" s="52"/>
      <c r="D67" s="51"/>
      <c r="E67" s="60"/>
      <c r="F67" s="51"/>
    </row>
    <row r="68" spans="1:6" s="25" customFormat="1" ht="12.75">
      <c r="A68" s="52">
        <v>3639</v>
      </c>
      <c r="B68" s="52">
        <v>3111</v>
      </c>
      <c r="C68" s="52" t="s">
        <v>695</v>
      </c>
      <c r="D68" s="51">
        <v>13400000</v>
      </c>
      <c r="E68" s="60">
        <v>9371000</v>
      </c>
      <c r="F68" s="51">
        <f>SUM(D68:E68)</f>
        <v>22771000</v>
      </c>
    </row>
    <row r="69" spans="1:6" s="25" customFormat="1" ht="12.75">
      <c r="A69" s="52">
        <v>3639</v>
      </c>
      <c r="B69" s="52">
        <v>3112</v>
      </c>
      <c r="C69" s="52" t="s">
        <v>696</v>
      </c>
      <c r="D69" s="51">
        <v>3000000</v>
      </c>
      <c r="E69" s="60">
        <v>-2161400</v>
      </c>
      <c r="F69" s="51">
        <f>SUM(D69:E69)</f>
        <v>838600</v>
      </c>
    </row>
    <row r="70" spans="1:6" s="25" customFormat="1" ht="12.75">
      <c r="A70" s="52"/>
      <c r="B70" s="52"/>
      <c r="C70" s="52"/>
      <c r="D70" s="51"/>
      <c r="E70" s="60"/>
      <c r="F70" s="51"/>
    </row>
    <row r="71" spans="1:6" s="25" customFormat="1" ht="12.75">
      <c r="A71" s="52"/>
      <c r="C71" s="52" t="s">
        <v>701</v>
      </c>
      <c r="D71" s="51"/>
      <c r="E71" s="60"/>
      <c r="F71" s="51"/>
    </row>
    <row r="72" spans="1:6" s="25" customFormat="1" ht="12.75">
      <c r="A72" s="52"/>
      <c r="B72" s="52">
        <v>4111</v>
      </c>
      <c r="C72" s="52" t="s">
        <v>605</v>
      </c>
      <c r="D72" s="51">
        <v>196500</v>
      </c>
      <c r="E72" s="60">
        <v>-27253.4</v>
      </c>
      <c r="F72" s="51">
        <f>SUM(D72:E72)</f>
        <v>169246.6</v>
      </c>
    </row>
    <row r="73" spans="1:6" s="25" customFormat="1" ht="12.75">
      <c r="A73" s="52"/>
      <c r="B73" s="52"/>
      <c r="C73" s="52"/>
      <c r="D73" s="51"/>
      <c r="E73" s="60"/>
      <c r="F73" s="51"/>
    </row>
    <row r="74" spans="1:6" s="25" customFormat="1" ht="12.75">
      <c r="A74" s="52"/>
      <c r="B74" s="52"/>
      <c r="C74" s="37" t="s">
        <v>349</v>
      </c>
      <c r="D74" s="51"/>
      <c r="E74" s="60"/>
      <c r="F74" s="51"/>
    </row>
    <row r="75" spans="1:6" s="25" customFormat="1" ht="12.75">
      <c r="A75" s="52"/>
      <c r="B75" s="37">
        <v>4116</v>
      </c>
      <c r="C75" s="63" t="s">
        <v>697</v>
      </c>
      <c r="D75" s="39"/>
      <c r="E75" s="60">
        <v>47500</v>
      </c>
      <c r="F75" s="51">
        <f>SUM(D75:E75)</f>
        <v>47500</v>
      </c>
    </row>
    <row r="76" spans="1:6" s="25" customFormat="1" ht="12.75">
      <c r="A76" s="52"/>
      <c r="B76" s="52"/>
      <c r="C76" s="52"/>
      <c r="D76" s="51"/>
      <c r="E76" s="60"/>
      <c r="F76" s="51"/>
    </row>
    <row r="77" spans="1:6" s="25" customFormat="1" ht="12.75">
      <c r="A77" s="52"/>
      <c r="B77" s="52"/>
      <c r="C77" s="37" t="s">
        <v>336</v>
      </c>
      <c r="D77" s="51"/>
      <c r="E77" s="60"/>
      <c r="F77" s="51"/>
    </row>
    <row r="78" spans="1:6" s="25" customFormat="1" ht="12.75">
      <c r="A78" s="52"/>
      <c r="B78" s="52">
        <v>4122</v>
      </c>
      <c r="C78" s="37" t="s">
        <v>419</v>
      </c>
      <c r="D78" s="51">
        <v>390000</v>
      </c>
      <c r="E78" s="60">
        <v>15000</v>
      </c>
      <c r="F78" s="51">
        <f>SUM(D78:E78)</f>
        <v>405000</v>
      </c>
    </row>
    <row r="79" spans="1:6" s="25" customFormat="1" ht="12.75">
      <c r="A79" s="52"/>
      <c r="B79" s="52">
        <v>4122</v>
      </c>
      <c r="C79" s="37" t="s">
        <v>421</v>
      </c>
      <c r="D79" s="51">
        <v>1818000</v>
      </c>
      <c r="E79" s="60">
        <v>44000</v>
      </c>
      <c r="F79" s="51">
        <f>SUM(D79:E79)</f>
        <v>1862000</v>
      </c>
    </row>
    <row r="80" spans="1:6" s="25" customFormat="1" ht="12.75">
      <c r="A80" s="52"/>
      <c r="B80" s="52">
        <v>4122</v>
      </c>
      <c r="C80" s="37" t="s">
        <v>698</v>
      </c>
      <c r="D80" s="51"/>
      <c r="E80" s="60">
        <v>35000</v>
      </c>
      <c r="F80" s="51">
        <f>SUM(D80:E80)</f>
        <v>35000</v>
      </c>
    </row>
    <row r="81" spans="1:6" s="25" customFormat="1" ht="12.75">
      <c r="A81" s="52"/>
      <c r="B81" s="52">
        <v>4122</v>
      </c>
      <c r="C81" s="37" t="s">
        <v>699</v>
      </c>
      <c r="D81" s="51"/>
      <c r="E81" s="60">
        <v>25875</v>
      </c>
      <c r="F81" s="51">
        <f>SUM(D81:E81)</f>
        <v>25875</v>
      </c>
    </row>
    <row r="82" spans="1:6" s="25" customFormat="1" ht="12.75">
      <c r="A82" s="52"/>
      <c r="B82" s="52">
        <v>4122</v>
      </c>
      <c r="C82" s="37" t="s">
        <v>700</v>
      </c>
      <c r="D82" s="51"/>
      <c r="E82" s="60">
        <v>44000</v>
      </c>
      <c r="F82" s="51">
        <f>SUM(D82:E82)</f>
        <v>44000</v>
      </c>
    </row>
    <row r="83" spans="1:6" s="25" customFormat="1" ht="12.75">
      <c r="A83" s="52"/>
      <c r="B83" s="52"/>
      <c r="C83" s="52"/>
      <c r="D83" s="51"/>
      <c r="E83" s="51"/>
      <c r="F83" s="51"/>
    </row>
    <row r="84" spans="1:6" s="25" customFormat="1" ht="12.75">
      <c r="A84" s="25" t="s">
        <v>311</v>
      </c>
      <c r="B84" s="37"/>
      <c r="C84" s="37"/>
      <c r="D84" s="40" t="s">
        <v>302</v>
      </c>
      <c r="E84" s="38">
        <f>SUM(E5:E83)</f>
        <v>13676111.6</v>
      </c>
      <c r="F84" s="40" t="s">
        <v>302</v>
      </c>
    </row>
    <row r="85" spans="4:6" ht="12.75">
      <c r="D85" s="39"/>
      <c r="F85" s="39"/>
    </row>
    <row r="86" spans="1:6" s="25" customFormat="1" ht="12.75">
      <c r="A86" s="25" t="s">
        <v>702</v>
      </c>
      <c r="B86" s="44"/>
      <c r="C86" s="44"/>
      <c r="D86" s="40" t="s">
        <v>302</v>
      </c>
      <c r="E86" s="38">
        <f>'RO č.14 ZM'!E19</f>
        <v>127810350.34000002</v>
      </c>
      <c r="F86" s="40" t="s">
        <v>302</v>
      </c>
    </row>
    <row r="87" spans="1:6" s="25" customFormat="1" ht="12.75">
      <c r="A87" s="27" t="s">
        <v>636</v>
      </c>
      <c r="B87" s="43"/>
      <c r="C87" s="43"/>
      <c r="D87" s="41" t="s">
        <v>302</v>
      </c>
      <c r="E87" s="42">
        <f>SUM(E84+E86)</f>
        <v>141486461.94000003</v>
      </c>
      <c r="F87" s="41" t="s">
        <v>302</v>
      </c>
    </row>
    <row r="88" spans="4:7" ht="12.75">
      <c r="D88" s="39"/>
      <c r="F88" s="39"/>
      <c r="G88" s="4"/>
    </row>
    <row r="89" spans="1:6" s="25" customFormat="1" ht="12.75">
      <c r="A89" s="25" t="s">
        <v>10</v>
      </c>
      <c r="B89" s="44"/>
      <c r="C89" s="44"/>
      <c r="D89" s="38"/>
      <c r="E89" s="38"/>
      <c r="F89" s="38"/>
    </row>
    <row r="90" spans="2:6" s="25" customFormat="1" ht="12.75">
      <c r="B90" s="44"/>
      <c r="C90" s="44"/>
      <c r="D90" s="38"/>
      <c r="E90" s="38"/>
      <c r="F90" s="38"/>
    </row>
    <row r="91" spans="2:6" s="25" customFormat="1" ht="12.75">
      <c r="B91" s="52">
        <v>8115</v>
      </c>
      <c r="C91" s="52" t="s">
        <v>705</v>
      </c>
      <c r="D91" s="51">
        <v>38046241</v>
      </c>
      <c r="E91" s="60">
        <v>-39437786.84</v>
      </c>
      <c r="F91" s="39">
        <f>SUM(D91:E91)</f>
        <v>-1391545.8400000036</v>
      </c>
    </row>
    <row r="92" spans="2:6" s="25" customFormat="1" ht="12.75">
      <c r="B92" s="44"/>
      <c r="C92" s="44"/>
      <c r="D92" s="38"/>
      <c r="E92" s="38"/>
      <c r="F92" s="38"/>
    </row>
    <row r="93" spans="2:6" s="25" customFormat="1" ht="12.75">
      <c r="B93" s="52">
        <v>8124</v>
      </c>
      <c r="C93" s="52" t="s">
        <v>706</v>
      </c>
      <c r="D93" s="38"/>
      <c r="E93" s="38"/>
      <c r="F93" s="38"/>
    </row>
    <row r="94" spans="2:6" s="25" customFormat="1" ht="12.75">
      <c r="B94" s="52"/>
      <c r="C94" s="52" t="s">
        <v>125</v>
      </c>
      <c r="D94" s="39">
        <v>-70000</v>
      </c>
      <c r="E94" s="38">
        <v>8000</v>
      </c>
      <c r="F94" s="39">
        <f>SUM(D94:E94)</f>
        <v>-62000</v>
      </c>
    </row>
    <row r="95" spans="1:6" ht="12.75">
      <c r="A95" s="17"/>
      <c r="B95" s="52"/>
      <c r="C95" s="52"/>
      <c r="D95" s="51"/>
      <c r="F95" s="39"/>
    </row>
    <row r="96" spans="1:6" s="25" customFormat="1" ht="12.75">
      <c r="A96" s="25" t="s">
        <v>309</v>
      </c>
      <c r="B96" s="44"/>
      <c r="C96" s="44"/>
      <c r="D96" s="40" t="s">
        <v>302</v>
      </c>
      <c r="E96" s="38">
        <f>SUM(E89:E95)</f>
        <v>-39429786.84</v>
      </c>
      <c r="F96" s="40" t="s">
        <v>302</v>
      </c>
    </row>
    <row r="97" spans="1:6" s="25" customFormat="1" ht="12.75">
      <c r="A97" s="25" t="s">
        <v>308</v>
      </c>
      <c r="B97" s="44"/>
      <c r="C97" s="44"/>
      <c r="D97" s="40" t="s">
        <v>302</v>
      </c>
      <c r="E97" s="38">
        <f>SUM(E84+E96)</f>
        <v>-25753675.240000002</v>
      </c>
      <c r="F97" s="40" t="s">
        <v>302</v>
      </c>
    </row>
    <row r="98" spans="4:6" ht="12.75">
      <c r="D98" s="39"/>
      <c r="F98" s="39"/>
    </row>
    <row r="99" spans="1:6" s="25" customFormat="1" ht="12.75">
      <c r="A99" s="25" t="s">
        <v>703</v>
      </c>
      <c r="B99" s="44"/>
      <c r="C99" s="44"/>
      <c r="D99" s="40" t="s">
        <v>302</v>
      </c>
      <c r="E99" s="38">
        <f>'RO č.14 ZM'!E29</f>
        <v>186163715.33999997</v>
      </c>
      <c r="F99" s="40" t="s">
        <v>302</v>
      </c>
    </row>
    <row r="100" spans="1:6" s="25" customFormat="1" ht="12.75">
      <c r="A100" s="27" t="s">
        <v>638</v>
      </c>
      <c r="B100" s="43"/>
      <c r="C100" s="43"/>
      <c r="D100" s="41" t="s">
        <v>302</v>
      </c>
      <c r="E100" s="42">
        <f>SUM(E97+E99)</f>
        <v>160410040.09999996</v>
      </c>
      <c r="F100" s="41" t="s">
        <v>302</v>
      </c>
    </row>
    <row r="101" spans="2:6" s="25" customFormat="1" ht="12.75">
      <c r="B101" s="44"/>
      <c r="C101" s="44"/>
      <c r="D101" s="38"/>
      <c r="E101" s="38"/>
      <c r="F101" s="38"/>
    </row>
    <row r="102" spans="1:6" s="25" customFormat="1" ht="15">
      <c r="A102" s="50" t="s">
        <v>307</v>
      </c>
      <c r="B102" s="44"/>
      <c r="C102" s="44"/>
      <c r="D102" s="38"/>
      <c r="E102" s="38"/>
      <c r="F102" s="38"/>
    </row>
    <row r="103" spans="1:6" s="25" customFormat="1" ht="12.75">
      <c r="A103" s="25" t="s">
        <v>306</v>
      </c>
      <c r="B103" s="44" t="s">
        <v>0</v>
      </c>
      <c r="C103" s="44"/>
      <c r="D103" s="38"/>
      <c r="E103" s="38"/>
      <c r="F103" s="38"/>
    </row>
    <row r="104" spans="2:6" s="25" customFormat="1" ht="12.75">
      <c r="B104" s="44"/>
      <c r="C104" s="44"/>
      <c r="D104" s="38"/>
      <c r="E104" s="38"/>
      <c r="F104" s="38"/>
    </row>
    <row r="105" spans="1:6" s="25" customFormat="1" ht="12.75">
      <c r="A105" s="37">
        <v>0</v>
      </c>
      <c r="B105" s="37">
        <v>1014</v>
      </c>
      <c r="C105" s="37" t="s">
        <v>707</v>
      </c>
      <c r="D105" s="39">
        <v>160000</v>
      </c>
      <c r="E105" s="38">
        <v>-17000</v>
      </c>
      <c r="F105" s="39">
        <f>SUM(D105:E105)</f>
        <v>143000</v>
      </c>
    </row>
    <row r="106" spans="2:6" s="25" customFormat="1" ht="12.75">
      <c r="B106" s="44"/>
      <c r="C106" s="44"/>
      <c r="D106" s="38"/>
      <c r="E106" s="38"/>
      <c r="F106" s="38"/>
    </row>
    <row r="107" spans="1:6" s="25" customFormat="1" ht="12.75">
      <c r="A107" s="37">
        <v>10</v>
      </c>
      <c r="B107" s="37">
        <v>2212</v>
      </c>
      <c r="C107" s="37" t="s">
        <v>79</v>
      </c>
      <c r="D107" s="39">
        <v>3000000</v>
      </c>
      <c r="E107" s="38">
        <v>-517100</v>
      </c>
      <c r="F107" s="39">
        <f>SUM(D107:E107)</f>
        <v>2482900</v>
      </c>
    </row>
    <row r="108" spans="1:6" s="25" customFormat="1" ht="12.75">
      <c r="A108" s="37">
        <v>12</v>
      </c>
      <c r="B108" s="37">
        <v>2212</v>
      </c>
      <c r="C108" s="37" t="s">
        <v>129</v>
      </c>
      <c r="D108" s="39">
        <v>200000</v>
      </c>
      <c r="E108" s="38">
        <v>-200000</v>
      </c>
      <c r="F108" s="39">
        <f>SUM(D108:E108)</f>
        <v>0</v>
      </c>
    </row>
    <row r="109" spans="1:6" s="25" customFormat="1" ht="12.75">
      <c r="A109" s="37">
        <v>0</v>
      </c>
      <c r="B109" s="37">
        <v>2292</v>
      </c>
      <c r="C109" s="37" t="s">
        <v>130</v>
      </c>
      <c r="D109" s="39">
        <v>600000</v>
      </c>
      <c r="E109" s="38">
        <v>-120788</v>
      </c>
      <c r="F109" s="39">
        <f>SUM(D109:E109)</f>
        <v>479212</v>
      </c>
    </row>
    <row r="110" spans="2:6" s="25" customFormat="1" ht="12.75">
      <c r="B110" s="44"/>
      <c r="C110" s="44"/>
      <c r="D110" s="38"/>
      <c r="E110" s="38"/>
      <c r="F110" s="38"/>
    </row>
    <row r="111" spans="1:6" s="25" customFormat="1" ht="12.75">
      <c r="A111" s="37">
        <v>20</v>
      </c>
      <c r="B111" s="37">
        <v>2310</v>
      </c>
      <c r="C111" s="37" t="s">
        <v>33</v>
      </c>
      <c r="D111" s="39">
        <v>30000</v>
      </c>
      <c r="E111" s="38">
        <v>-24500</v>
      </c>
      <c r="F111" s="39">
        <f>SUM(D111:E111)</f>
        <v>5500</v>
      </c>
    </row>
    <row r="112" spans="1:6" s="25" customFormat="1" ht="12.75">
      <c r="A112" s="37">
        <v>21</v>
      </c>
      <c r="B112" s="37">
        <v>2321</v>
      </c>
      <c r="C112" s="37" t="s">
        <v>708</v>
      </c>
      <c r="D112" s="39">
        <v>500000</v>
      </c>
      <c r="E112" s="38">
        <v>-499550</v>
      </c>
      <c r="F112" s="39">
        <f>SUM(D112:E112)</f>
        <v>450</v>
      </c>
    </row>
    <row r="113" spans="2:6" s="25" customFormat="1" ht="12.75">
      <c r="B113" s="44"/>
      <c r="C113" s="44"/>
      <c r="D113" s="38"/>
      <c r="E113" s="38"/>
      <c r="F113" s="39"/>
    </row>
    <row r="114" spans="1:6" s="25" customFormat="1" ht="12.75">
      <c r="A114" s="37">
        <v>1</v>
      </c>
      <c r="B114" s="37">
        <v>3111</v>
      </c>
      <c r="C114" s="37" t="s">
        <v>598</v>
      </c>
      <c r="D114" s="39">
        <v>13500</v>
      </c>
      <c r="E114" s="38">
        <v>-9000</v>
      </c>
      <c r="F114" s="39">
        <f>SUM(D114:E114)</f>
        <v>4500</v>
      </c>
    </row>
    <row r="115" spans="1:6" s="25" customFormat="1" ht="12.75">
      <c r="A115" s="37">
        <v>2</v>
      </c>
      <c r="B115" s="37">
        <v>3111</v>
      </c>
      <c r="C115" s="37" t="s">
        <v>599</v>
      </c>
      <c r="D115" s="39">
        <v>13500</v>
      </c>
      <c r="E115" s="38">
        <v>-9000</v>
      </c>
      <c r="F115" s="39">
        <f>SUM(D115:E115)</f>
        <v>4500</v>
      </c>
    </row>
    <row r="116" spans="2:6" s="25" customFormat="1" ht="12.75">
      <c r="B116" s="44"/>
      <c r="C116" s="44"/>
      <c r="D116" s="38"/>
      <c r="E116" s="38"/>
      <c r="F116" s="39"/>
    </row>
    <row r="117" spans="1:6" s="25" customFormat="1" ht="12.75">
      <c r="A117" s="37">
        <v>163</v>
      </c>
      <c r="B117" s="37">
        <v>3314</v>
      </c>
      <c r="C117" s="37" t="s">
        <v>49</v>
      </c>
      <c r="D117" s="39">
        <v>938000</v>
      </c>
      <c r="E117" s="38">
        <v>-78850</v>
      </c>
      <c r="F117" s="39">
        <f>SUM(D117:E117)</f>
        <v>859150</v>
      </c>
    </row>
    <row r="118" spans="1:6" s="25" customFormat="1" ht="12.75">
      <c r="A118" s="37">
        <v>164</v>
      </c>
      <c r="B118" s="37">
        <v>3315</v>
      </c>
      <c r="C118" s="37" t="s">
        <v>50</v>
      </c>
      <c r="D118" s="39">
        <v>625000</v>
      </c>
      <c r="E118" s="38">
        <v>23695</v>
      </c>
      <c r="F118" s="39">
        <f>SUM(D118:E118)</f>
        <v>648695</v>
      </c>
    </row>
    <row r="119" spans="2:6" s="25" customFormat="1" ht="12.75">
      <c r="B119" s="44"/>
      <c r="C119" s="44"/>
      <c r="D119" s="38"/>
      <c r="E119" s="38"/>
      <c r="F119" s="38"/>
    </row>
    <row r="120" spans="1:6" s="25" customFormat="1" ht="12.75">
      <c r="A120" s="37">
        <v>166</v>
      </c>
      <c r="B120" s="37">
        <v>3319</v>
      </c>
      <c r="C120" s="37" t="s">
        <v>709</v>
      </c>
      <c r="D120" s="38"/>
      <c r="E120" s="38">
        <v>25875</v>
      </c>
      <c r="F120" s="39">
        <f>SUM(C120:E120)</f>
        <v>25875</v>
      </c>
    </row>
    <row r="121" spans="2:6" s="25" customFormat="1" ht="12.75">
      <c r="B121" s="44"/>
      <c r="C121" s="37" t="s">
        <v>710</v>
      </c>
      <c r="D121" s="38"/>
      <c r="E121" s="38">
        <v>44000</v>
      </c>
      <c r="F121" s="39">
        <f>SUM(C121:E121)</f>
        <v>44000</v>
      </c>
    </row>
    <row r="122" spans="2:6" s="25" customFormat="1" ht="12.75">
      <c r="B122" s="44"/>
      <c r="C122" s="44"/>
      <c r="D122" s="38"/>
      <c r="E122" s="38"/>
      <c r="F122" s="38"/>
    </row>
    <row r="123" spans="1:6" s="25" customFormat="1" ht="12.75">
      <c r="A123" s="37">
        <v>167</v>
      </c>
      <c r="B123" s="37">
        <v>3319</v>
      </c>
      <c r="C123" s="37" t="s">
        <v>137</v>
      </c>
      <c r="D123" s="39">
        <v>60000</v>
      </c>
      <c r="E123" s="38">
        <v>-16500</v>
      </c>
      <c r="F123" s="39">
        <f>SUM(D123:E123)</f>
        <v>43500</v>
      </c>
    </row>
    <row r="124" spans="1:6" s="25" customFormat="1" ht="12.75">
      <c r="A124" s="37">
        <v>165</v>
      </c>
      <c r="B124" s="37">
        <v>3349</v>
      </c>
      <c r="C124" s="37" t="s">
        <v>711</v>
      </c>
      <c r="D124" s="39">
        <v>50000</v>
      </c>
      <c r="E124" s="38">
        <v>-46200</v>
      </c>
      <c r="F124" s="39">
        <f>SUM(D124:E124)</f>
        <v>3800</v>
      </c>
    </row>
    <row r="125" spans="1:6" s="25" customFormat="1" ht="12.75">
      <c r="A125" s="37">
        <v>162</v>
      </c>
      <c r="B125" s="37">
        <v>3399</v>
      </c>
      <c r="C125" s="37" t="s">
        <v>712</v>
      </c>
      <c r="D125" s="39">
        <v>275000</v>
      </c>
      <c r="E125" s="38">
        <v>-5600</v>
      </c>
      <c r="F125" s="39">
        <f>SUM(D125:E125)</f>
        <v>269400</v>
      </c>
    </row>
    <row r="126" spans="1:6" s="25" customFormat="1" ht="12.75">
      <c r="A126" s="37">
        <v>0</v>
      </c>
      <c r="B126" s="37">
        <v>3399</v>
      </c>
      <c r="C126" s="37" t="s">
        <v>138</v>
      </c>
      <c r="D126" s="39">
        <v>400000</v>
      </c>
      <c r="E126" s="38">
        <v>-57000</v>
      </c>
      <c r="F126" s="39">
        <f>SUM(D126:E126)</f>
        <v>343000</v>
      </c>
    </row>
    <row r="127" spans="2:6" s="25" customFormat="1" ht="12.75">
      <c r="B127" s="44"/>
      <c r="C127" s="44"/>
      <c r="D127" s="38"/>
      <c r="E127" s="38"/>
      <c r="F127" s="38"/>
    </row>
    <row r="128" spans="1:6" s="25" customFormat="1" ht="12.75">
      <c r="A128" s="37">
        <v>72</v>
      </c>
      <c r="B128" s="37"/>
      <c r="C128" s="44" t="s">
        <v>713</v>
      </c>
      <c r="D128" s="39">
        <v>400000</v>
      </c>
      <c r="E128" s="38">
        <v>-100</v>
      </c>
      <c r="F128" s="39">
        <f>SUM(D128:E128)</f>
        <v>399900</v>
      </c>
    </row>
    <row r="129" spans="1:6" s="25" customFormat="1" ht="12.75">
      <c r="A129" s="37">
        <v>71</v>
      </c>
      <c r="B129" s="37">
        <v>3419</v>
      </c>
      <c r="C129" s="44" t="s">
        <v>714</v>
      </c>
      <c r="D129" s="39">
        <v>2711000</v>
      </c>
      <c r="E129" s="38">
        <v>-50500</v>
      </c>
      <c r="F129" s="39">
        <f>SUM(D129:E129)</f>
        <v>2660500</v>
      </c>
    </row>
    <row r="130" spans="2:6" s="25" customFormat="1" ht="12.75">
      <c r="B130" s="44"/>
      <c r="C130" s="44"/>
      <c r="D130" s="38"/>
      <c r="E130" s="38"/>
      <c r="F130" s="38"/>
    </row>
    <row r="131" spans="1:6" s="25" customFormat="1" ht="12.75">
      <c r="A131" s="37">
        <v>0</v>
      </c>
      <c r="B131" s="37">
        <v>3421</v>
      </c>
      <c r="C131" s="37" t="s">
        <v>715</v>
      </c>
      <c r="D131" s="39">
        <v>390000</v>
      </c>
      <c r="E131" s="38">
        <v>-7500</v>
      </c>
      <c r="F131" s="39">
        <f aca="true" t="shared" si="3" ref="F131:F146">SUM(D131:E131)</f>
        <v>382500</v>
      </c>
    </row>
    <row r="132" spans="1:6" s="25" customFormat="1" ht="12.75">
      <c r="A132" s="37">
        <v>0</v>
      </c>
      <c r="B132" s="37">
        <v>3429</v>
      </c>
      <c r="C132" s="37" t="s">
        <v>716</v>
      </c>
      <c r="D132" s="39">
        <v>113000</v>
      </c>
      <c r="E132" s="38">
        <v>-700</v>
      </c>
      <c r="F132" s="39">
        <f t="shared" si="3"/>
        <v>112300</v>
      </c>
    </row>
    <row r="133" spans="1:6" s="25" customFormat="1" ht="12.75">
      <c r="A133" s="37">
        <v>34</v>
      </c>
      <c r="B133" s="37">
        <v>3419</v>
      </c>
      <c r="C133" s="37" t="s">
        <v>717</v>
      </c>
      <c r="D133" s="39">
        <v>400000</v>
      </c>
      <c r="E133" s="38">
        <v>-1000</v>
      </c>
      <c r="F133" s="39">
        <f t="shared" si="3"/>
        <v>399000</v>
      </c>
    </row>
    <row r="134" spans="2:6" s="25" customFormat="1" ht="12.75">
      <c r="B134" s="44"/>
      <c r="C134" s="44"/>
      <c r="D134" s="38"/>
      <c r="E134" s="38"/>
      <c r="F134" s="38"/>
    </row>
    <row r="135" spans="1:6" s="25" customFormat="1" ht="12.75">
      <c r="A135" s="37">
        <v>808</v>
      </c>
      <c r="B135" s="37">
        <v>3612</v>
      </c>
      <c r="C135" s="37" t="s">
        <v>719</v>
      </c>
      <c r="D135" s="39">
        <v>4500000</v>
      </c>
      <c r="E135" s="38">
        <v>-25500</v>
      </c>
      <c r="F135" s="39">
        <f t="shared" si="3"/>
        <v>4474500</v>
      </c>
    </row>
    <row r="136" spans="1:6" s="25" customFormat="1" ht="12.75">
      <c r="A136" s="37">
        <v>8808</v>
      </c>
      <c r="B136" s="37">
        <v>3612</v>
      </c>
      <c r="C136" s="37" t="s">
        <v>720</v>
      </c>
      <c r="D136" s="39">
        <v>2250000</v>
      </c>
      <c r="E136" s="38">
        <v>-364450</v>
      </c>
      <c r="F136" s="39">
        <f t="shared" si="3"/>
        <v>1885550</v>
      </c>
    </row>
    <row r="137" spans="1:6" s="25" customFormat="1" ht="12.75">
      <c r="A137" s="37">
        <v>809</v>
      </c>
      <c r="B137" s="37">
        <v>3613</v>
      </c>
      <c r="C137" s="37" t="s">
        <v>721</v>
      </c>
      <c r="D137" s="39">
        <v>1100000</v>
      </c>
      <c r="E137" s="38">
        <v>-358100</v>
      </c>
      <c r="F137" s="39">
        <f t="shared" si="3"/>
        <v>741900</v>
      </c>
    </row>
    <row r="138" spans="1:6" s="25" customFormat="1" ht="12.75">
      <c r="A138" s="37">
        <v>8809</v>
      </c>
      <c r="B138" s="37">
        <v>3613</v>
      </c>
      <c r="C138" s="37" t="s">
        <v>722</v>
      </c>
      <c r="D138" s="39">
        <v>2100000</v>
      </c>
      <c r="E138" s="38">
        <v>-619200</v>
      </c>
      <c r="F138" s="39">
        <f t="shared" si="3"/>
        <v>1480800</v>
      </c>
    </row>
    <row r="139" spans="1:6" s="25" customFormat="1" ht="12.75">
      <c r="A139" s="37"/>
      <c r="B139" s="37"/>
      <c r="C139" s="37"/>
      <c r="D139" s="39"/>
      <c r="E139" s="38"/>
      <c r="F139" s="39"/>
    </row>
    <row r="140" spans="1:6" s="25" customFormat="1" ht="12.75">
      <c r="A140" s="37">
        <v>194</v>
      </c>
      <c r="B140" s="37">
        <v>3631</v>
      </c>
      <c r="C140" s="37" t="s">
        <v>67</v>
      </c>
      <c r="D140" s="39">
        <v>1050000</v>
      </c>
      <c r="E140" s="38">
        <v>83280</v>
      </c>
      <c r="F140" s="39">
        <f t="shared" si="3"/>
        <v>1133280</v>
      </c>
    </row>
    <row r="141" spans="1:6" s="25" customFormat="1" ht="12.75">
      <c r="A141" s="37">
        <v>195</v>
      </c>
      <c r="B141" s="37">
        <v>3632</v>
      </c>
      <c r="C141" s="37" t="s">
        <v>718</v>
      </c>
      <c r="D141" s="39">
        <v>400000</v>
      </c>
      <c r="E141" s="38">
        <v>-35900</v>
      </c>
      <c r="F141" s="39">
        <f t="shared" si="3"/>
        <v>364100</v>
      </c>
    </row>
    <row r="142" spans="1:6" s="25" customFormat="1" ht="12.75">
      <c r="A142" s="37">
        <v>0</v>
      </c>
      <c r="B142" s="37">
        <v>3635</v>
      </c>
      <c r="C142" s="37" t="s">
        <v>39</v>
      </c>
      <c r="D142" s="39">
        <v>750000</v>
      </c>
      <c r="E142" s="38">
        <v>-302300</v>
      </c>
      <c r="F142" s="39">
        <f t="shared" si="3"/>
        <v>447700</v>
      </c>
    </row>
    <row r="143" spans="1:6" s="25" customFormat="1" ht="12.75">
      <c r="A143" s="37">
        <v>0</v>
      </c>
      <c r="B143" s="37">
        <v>3639</v>
      </c>
      <c r="C143" s="37" t="s">
        <v>723</v>
      </c>
      <c r="D143" s="39">
        <v>500000</v>
      </c>
      <c r="E143" s="38">
        <v>-168300</v>
      </c>
      <c r="F143" s="39">
        <f t="shared" si="3"/>
        <v>331700</v>
      </c>
    </row>
    <row r="144" spans="1:6" s="25" customFormat="1" ht="12.75">
      <c r="A144" s="37"/>
      <c r="B144" s="37"/>
      <c r="C144" s="37" t="s">
        <v>724</v>
      </c>
      <c r="D144" s="39">
        <v>6300000</v>
      </c>
      <c r="E144" s="38">
        <v>-3400000</v>
      </c>
      <c r="F144" s="39">
        <f t="shared" si="3"/>
        <v>2900000</v>
      </c>
    </row>
    <row r="145" spans="1:6" s="25" customFormat="1" ht="12.75">
      <c r="A145" s="37">
        <v>36</v>
      </c>
      <c r="B145" s="37">
        <v>3639</v>
      </c>
      <c r="C145" s="37" t="s">
        <v>725</v>
      </c>
      <c r="D145" s="39">
        <v>110000</v>
      </c>
      <c r="E145" s="38">
        <v>-54150</v>
      </c>
      <c r="F145" s="39">
        <f t="shared" si="3"/>
        <v>55850</v>
      </c>
    </row>
    <row r="146" spans="1:6" s="25" customFormat="1" ht="12.75">
      <c r="A146" s="37">
        <v>37</v>
      </c>
      <c r="B146" s="37">
        <v>3639</v>
      </c>
      <c r="C146" s="37" t="s">
        <v>726</v>
      </c>
      <c r="D146" s="39">
        <v>50000</v>
      </c>
      <c r="E146" s="38">
        <v>-50000</v>
      </c>
      <c r="F146" s="39">
        <f t="shared" si="3"/>
        <v>0</v>
      </c>
    </row>
    <row r="147" spans="2:6" s="25" customFormat="1" ht="12.75">
      <c r="B147" s="44"/>
      <c r="C147" s="44"/>
      <c r="D147" s="38"/>
      <c r="E147" s="38"/>
      <c r="F147" s="38"/>
    </row>
    <row r="148" spans="1:6" s="25" customFormat="1" ht="12.75">
      <c r="A148" s="37">
        <v>193</v>
      </c>
      <c r="B148" s="37">
        <v>3721</v>
      </c>
      <c r="C148" s="37" t="s">
        <v>72</v>
      </c>
      <c r="D148" s="39">
        <v>250000</v>
      </c>
      <c r="E148" s="38">
        <v>8000</v>
      </c>
      <c r="F148" s="39">
        <v>258000</v>
      </c>
    </row>
    <row r="149" spans="1:6" s="25" customFormat="1" ht="12.75">
      <c r="A149" s="37">
        <v>192</v>
      </c>
      <c r="B149" s="37">
        <v>3722</v>
      </c>
      <c r="C149" s="37" t="s">
        <v>73</v>
      </c>
      <c r="D149" s="39">
        <v>3930500</v>
      </c>
      <c r="E149" s="38">
        <v>171400</v>
      </c>
      <c r="F149" s="39">
        <v>4101900</v>
      </c>
    </row>
    <row r="150" spans="1:6" s="25" customFormat="1" ht="12.75">
      <c r="A150" s="37">
        <v>192</v>
      </c>
      <c r="B150" s="37">
        <v>3722</v>
      </c>
      <c r="C150" s="37" t="s">
        <v>146</v>
      </c>
      <c r="D150" s="39">
        <v>25000</v>
      </c>
      <c r="E150" s="38">
        <v>-6700</v>
      </c>
      <c r="F150" s="39">
        <v>18300</v>
      </c>
    </row>
    <row r="151" spans="1:6" s="25" customFormat="1" ht="12.75">
      <c r="A151" s="37">
        <v>196</v>
      </c>
      <c r="B151" s="37">
        <v>3722</v>
      </c>
      <c r="C151" s="37" t="s">
        <v>147</v>
      </c>
      <c r="D151" s="39">
        <v>860000</v>
      </c>
      <c r="E151" s="38">
        <v>4840</v>
      </c>
      <c r="F151" s="39">
        <v>864840</v>
      </c>
    </row>
    <row r="152" spans="1:6" s="25" customFormat="1" ht="12.75">
      <c r="A152" s="37">
        <v>191</v>
      </c>
      <c r="B152" s="37">
        <v>3745</v>
      </c>
      <c r="C152" s="37" t="s">
        <v>148</v>
      </c>
      <c r="D152" s="39">
        <v>3000000</v>
      </c>
      <c r="E152" s="38">
        <v>-130450</v>
      </c>
      <c r="F152" s="39">
        <v>2869550</v>
      </c>
    </row>
    <row r="153" spans="2:6" s="25" customFormat="1" ht="12.75">
      <c r="B153" s="44"/>
      <c r="C153" s="44"/>
      <c r="D153" s="38"/>
      <c r="E153" s="38"/>
      <c r="F153" s="38"/>
    </row>
    <row r="154" spans="1:6" s="25" customFormat="1" ht="12.75">
      <c r="A154" s="37">
        <v>281</v>
      </c>
      <c r="B154" s="37">
        <v>4351</v>
      </c>
      <c r="C154" s="37" t="s">
        <v>727</v>
      </c>
      <c r="D154" s="39">
        <v>390000</v>
      </c>
      <c r="E154" s="38">
        <v>15000</v>
      </c>
      <c r="F154" s="39">
        <f>SUM(D154:E154)</f>
        <v>405000</v>
      </c>
    </row>
    <row r="155" spans="1:6" s="25" customFormat="1" ht="12.75">
      <c r="A155" s="37">
        <v>282</v>
      </c>
      <c r="B155" s="37">
        <v>4350</v>
      </c>
      <c r="C155" s="37" t="s">
        <v>728</v>
      </c>
      <c r="D155" s="39">
        <v>1818000</v>
      </c>
      <c r="E155" s="38">
        <v>44000</v>
      </c>
      <c r="F155" s="39">
        <f>SUM(D155:E155)</f>
        <v>1862000</v>
      </c>
    </row>
    <row r="156" spans="2:6" s="25" customFormat="1" ht="12.75">
      <c r="B156" s="44"/>
      <c r="C156" s="44"/>
      <c r="D156" s="38"/>
      <c r="E156" s="38"/>
      <c r="F156" s="38"/>
    </row>
    <row r="157" spans="1:6" s="25" customFormat="1" ht="12.75">
      <c r="A157" s="37">
        <v>179</v>
      </c>
      <c r="B157" s="37">
        <v>5311</v>
      </c>
      <c r="C157" s="37" t="s">
        <v>117</v>
      </c>
      <c r="D157" s="39">
        <v>3000000</v>
      </c>
      <c r="E157" s="38">
        <v>-359400</v>
      </c>
      <c r="F157" s="39">
        <f>SUM(D157:E157)</f>
        <v>2640600</v>
      </c>
    </row>
    <row r="158" spans="1:6" s="25" customFormat="1" ht="12.75">
      <c r="A158" s="37">
        <v>171</v>
      </c>
      <c r="B158" s="37">
        <v>5512</v>
      </c>
      <c r="C158" s="37" t="s">
        <v>729</v>
      </c>
      <c r="D158" s="39">
        <v>380000</v>
      </c>
      <c r="E158" s="38">
        <v>-9230</v>
      </c>
      <c r="F158" s="39">
        <f>SUM(D158:E158)</f>
        <v>370770</v>
      </c>
    </row>
    <row r="159" spans="2:6" s="25" customFormat="1" ht="12.75">
      <c r="B159" s="44"/>
      <c r="C159" s="44"/>
      <c r="D159" s="38"/>
      <c r="E159" s="38"/>
      <c r="F159" s="38"/>
    </row>
    <row r="160" spans="1:6" s="25" customFormat="1" ht="12.75">
      <c r="A160" s="37"/>
      <c r="B160" s="37">
        <v>6114</v>
      </c>
      <c r="C160" s="37" t="s">
        <v>730</v>
      </c>
      <c r="D160" s="39">
        <v>200000</v>
      </c>
      <c r="E160" s="38">
        <v>-30753.4</v>
      </c>
      <c r="F160" s="39">
        <v>169246.6</v>
      </c>
    </row>
    <row r="161" spans="1:6" s="25" customFormat="1" ht="12.75">
      <c r="A161" s="37">
        <v>175</v>
      </c>
      <c r="B161" s="37">
        <v>6112</v>
      </c>
      <c r="C161" s="37" t="s">
        <v>44</v>
      </c>
      <c r="D161" s="39">
        <v>2100000</v>
      </c>
      <c r="E161" s="38">
        <v>-43900</v>
      </c>
      <c r="F161" s="39">
        <v>2056100</v>
      </c>
    </row>
    <row r="162" spans="1:6" s="25" customFormat="1" ht="12.75">
      <c r="A162" s="37">
        <v>175</v>
      </c>
      <c r="B162" s="37">
        <v>6171</v>
      </c>
      <c r="C162" s="37" t="s">
        <v>45</v>
      </c>
      <c r="D162" s="39">
        <v>14370000</v>
      </c>
      <c r="E162" s="38">
        <v>-271047</v>
      </c>
      <c r="F162" s="39">
        <v>14098953</v>
      </c>
    </row>
    <row r="163" spans="1:6" s="25" customFormat="1" ht="12.75">
      <c r="A163" s="37">
        <v>172</v>
      </c>
      <c r="B163" s="37">
        <v>6171</v>
      </c>
      <c r="C163" s="37" t="s">
        <v>149</v>
      </c>
      <c r="D163" s="39">
        <v>50000</v>
      </c>
      <c r="E163" s="38">
        <v>-785</v>
      </c>
      <c r="F163" s="39">
        <v>49215</v>
      </c>
    </row>
    <row r="164" spans="1:6" s="25" customFormat="1" ht="12.75">
      <c r="A164" s="37">
        <v>107</v>
      </c>
      <c r="B164" s="37">
        <v>6171</v>
      </c>
      <c r="C164" s="37" t="s">
        <v>76</v>
      </c>
      <c r="D164" s="39">
        <v>430000</v>
      </c>
      <c r="E164" s="38">
        <v>-3100</v>
      </c>
      <c r="F164" s="39">
        <v>426900</v>
      </c>
    </row>
    <row r="165" spans="1:6" s="25" customFormat="1" ht="12.75">
      <c r="A165" s="37">
        <v>173</v>
      </c>
      <c r="B165" s="37">
        <v>6171</v>
      </c>
      <c r="C165" s="37" t="s">
        <v>731</v>
      </c>
      <c r="D165" s="39">
        <v>1300000</v>
      </c>
      <c r="E165" s="38">
        <v>18171</v>
      </c>
      <c r="F165" s="39">
        <v>1318171</v>
      </c>
    </row>
    <row r="166" spans="1:6" s="25" customFormat="1" ht="12.75">
      <c r="A166" s="37">
        <v>176</v>
      </c>
      <c r="B166" s="37">
        <v>6171</v>
      </c>
      <c r="C166" s="37" t="s">
        <v>732</v>
      </c>
      <c r="D166" s="39">
        <v>290000</v>
      </c>
      <c r="E166" s="38">
        <v>-18900</v>
      </c>
      <c r="F166" s="39">
        <v>271100</v>
      </c>
    </row>
    <row r="167" spans="1:6" s="25" customFormat="1" ht="12.75">
      <c r="A167" s="37">
        <v>177</v>
      </c>
      <c r="B167" s="37">
        <v>6171</v>
      </c>
      <c r="C167" s="37" t="s">
        <v>733</v>
      </c>
      <c r="D167" s="39">
        <v>220000</v>
      </c>
      <c r="E167" s="38">
        <v>-5500</v>
      </c>
      <c r="F167" s="39">
        <v>214500</v>
      </c>
    </row>
    <row r="168" spans="1:6" s="25" customFormat="1" ht="12.75">
      <c r="A168" s="37">
        <v>178</v>
      </c>
      <c r="B168" s="37">
        <v>6171</v>
      </c>
      <c r="C168" s="37" t="s">
        <v>150</v>
      </c>
      <c r="D168" s="39">
        <v>230000</v>
      </c>
      <c r="E168" s="38">
        <v>-32100</v>
      </c>
      <c r="F168" s="39">
        <v>197900</v>
      </c>
    </row>
    <row r="169" spans="2:6" s="25" customFormat="1" ht="12.75">
      <c r="B169" s="44"/>
      <c r="C169" s="44"/>
      <c r="D169" s="38"/>
      <c r="E169" s="38"/>
      <c r="F169" s="38"/>
    </row>
    <row r="170" spans="1:6" s="25" customFormat="1" ht="12.75">
      <c r="A170" s="37">
        <v>0</v>
      </c>
      <c r="B170" s="37">
        <v>6310</v>
      </c>
      <c r="C170" s="37" t="s">
        <v>152</v>
      </c>
      <c r="D170" s="39">
        <v>100000</v>
      </c>
      <c r="E170" s="38">
        <v>-37100</v>
      </c>
      <c r="F170" s="39">
        <v>62900</v>
      </c>
    </row>
    <row r="171" spans="1:6" s="25" customFormat="1" ht="12.75">
      <c r="A171" s="37">
        <v>0</v>
      </c>
      <c r="B171" s="37">
        <v>6320</v>
      </c>
      <c r="C171" s="37" t="s">
        <v>153</v>
      </c>
      <c r="D171" s="39">
        <v>400000</v>
      </c>
      <c r="E171" s="38">
        <v>-102800</v>
      </c>
      <c r="F171" s="39">
        <v>297200</v>
      </c>
    </row>
    <row r="172" spans="1:6" s="25" customFormat="1" ht="12.75">
      <c r="A172" s="37">
        <v>0</v>
      </c>
      <c r="B172" s="37">
        <v>6399</v>
      </c>
      <c r="C172" s="37" t="s">
        <v>154</v>
      </c>
      <c r="D172" s="39">
        <v>15000</v>
      </c>
      <c r="E172" s="38">
        <v>-4200</v>
      </c>
      <c r="F172" s="39">
        <v>10800</v>
      </c>
    </row>
    <row r="173" spans="1:6" s="25" customFormat="1" ht="12.75">
      <c r="A173" s="37"/>
      <c r="B173" s="37"/>
      <c r="C173" s="37" t="s">
        <v>155</v>
      </c>
      <c r="D173" s="39">
        <v>7000000</v>
      </c>
      <c r="E173" s="38">
        <v>-158000</v>
      </c>
      <c r="F173" s="39">
        <v>6842000</v>
      </c>
    </row>
    <row r="174" spans="1:6" s="25" customFormat="1" ht="12.75">
      <c r="A174" s="37">
        <v>343</v>
      </c>
      <c r="B174" s="37">
        <v>6399</v>
      </c>
      <c r="C174" s="37" t="s">
        <v>156</v>
      </c>
      <c r="D174" s="39">
        <v>2500000</v>
      </c>
      <c r="E174" s="38">
        <v>574516</v>
      </c>
      <c r="F174" s="39">
        <v>3074516</v>
      </c>
    </row>
    <row r="175" spans="2:6" s="25" customFormat="1" ht="12.75">
      <c r="B175" s="44"/>
      <c r="C175" s="44"/>
      <c r="D175" s="38"/>
      <c r="E175" s="38"/>
      <c r="F175" s="38"/>
    </row>
    <row r="176" spans="1:6" s="25" customFormat="1" ht="12.75">
      <c r="A176" s="37">
        <v>0</v>
      </c>
      <c r="B176" s="37">
        <v>6409</v>
      </c>
      <c r="C176" s="37" t="s">
        <v>734</v>
      </c>
      <c r="D176" s="39">
        <v>402713</v>
      </c>
      <c r="E176" s="38">
        <v>-82713</v>
      </c>
      <c r="F176" s="39">
        <f>SUM(D176:E176)</f>
        <v>320000</v>
      </c>
    </row>
    <row r="177" spans="1:6" s="25" customFormat="1" ht="12.75">
      <c r="A177" s="46">
        <v>59</v>
      </c>
      <c r="B177" s="46">
        <v>6409</v>
      </c>
      <c r="C177" s="48" t="s">
        <v>545</v>
      </c>
      <c r="D177" s="39">
        <f>'RO č.13 ZM'!F58</f>
        <v>353885.83999999997</v>
      </c>
      <c r="E177" s="38">
        <v>-353885.84</v>
      </c>
      <c r="F177" s="39">
        <f>SUM(D177:E177)</f>
        <v>0</v>
      </c>
    </row>
    <row r="178" spans="2:6" s="25" customFormat="1" ht="12.75">
      <c r="B178" s="44"/>
      <c r="C178" s="44"/>
      <c r="D178" s="38"/>
      <c r="E178" s="38"/>
      <c r="F178" s="38"/>
    </row>
    <row r="179" spans="1:6" s="25" customFormat="1" ht="12.75">
      <c r="A179" s="37">
        <v>1225</v>
      </c>
      <c r="B179" s="37">
        <v>3111</v>
      </c>
      <c r="C179" s="37" t="s">
        <v>178</v>
      </c>
      <c r="D179" s="39">
        <v>20000</v>
      </c>
      <c r="E179" s="38">
        <v>-14800</v>
      </c>
      <c r="F179" s="39">
        <v>5200</v>
      </c>
    </row>
    <row r="180" spans="1:6" s="25" customFormat="1" ht="12.75">
      <c r="A180" s="37">
        <v>21144</v>
      </c>
      <c r="B180" s="37">
        <v>2221</v>
      </c>
      <c r="C180" s="37" t="s">
        <v>179</v>
      </c>
      <c r="D180" s="39">
        <v>70000</v>
      </c>
      <c r="E180" s="38">
        <v>-27700</v>
      </c>
      <c r="F180" s="39">
        <v>42300</v>
      </c>
    </row>
    <row r="181" spans="1:6" s="25" customFormat="1" ht="12.75">
      <c r="A181" s="37">
        <v>0</v>
      </c>
      <c r="B181" s="37">
        <v>3639</v>
      </c>
      <c r="C181" s="37" t="s">
        <v>301</v>
      </c>
      <c r="D181" s="39">
        <v>50000</v>
      </c>
      <c r="E181" s="38">
        <v>-21400</v>
      </c>
      <c r="F181" s="39">
        <v>28600</v>
      </c>
    </row>
    <row r="182" spans="1:6" s="25" customFormat="1" ht="12.75">
      <c r="A182" s="37">
        <v>201424</v>
      </c>
      <c r="B182" s="37">
        <v>3639</v>
      </c>
      <c r="C182" s="37" t="s">
        <v>180</v>
      </c>
      <c r="D182" s="39">
        <v>140000</v>
      </c>
      <c r="E182" s="38">
        <v>-14300</v>
      </c>
      <c r="F182" s="39">
        <v>125700</v>
      </c>
    </row>
    <row r="183" spans="1:6" s="25" customFormat="1" ht="12.75">
      <c r="A183" s="37">
        <v>2201518</v>
      </c>
      <c r="B183" s="37">
        <v>3613</v>
      </c>
      <c r="C183" s="37" t="s">
        <v>181</v>
      </c>
      <c r="D183" s="39">
        <v>64000</v>
      </c>
      <c r="E183" s="38">
        <v>5200</v>
      </c>
      <c r="F183" s="39">
        <v>69200</v>
      </c>
    </row>
    <row r="184" spans="2:6" s="25" customFormat="1" ht="12.75">
      <c r="B184" s="44"/>
      <c r="C184" s="44"/>
      <c r="D184" s="38"/>
      <c r="E184" s="38"/>
      <c r="F184" s="38"/>
    </row>
    <row r="185" spans="1:6" s="25" customFormat="1" ht="12.75">
      <c r="A185" s="49">
        <v>301</v>
      </c>
      <c r="B185" s="49"/>
      <c r="C185" s="37" t="s">
        <v>107</v>
      </c>
      <c r="D185" s="62">
        <v>292004</v>
      </c>
      <c r="E185" s="68">
        <v>-140591</v>
      </c>
      <c r="F185" s="62">
        <v>151413</v>
      </c>
    </row>
    <row r="186" spans="1:6" s="25" customFormat="1" ht="12.75">
      <c r="A186" s="49">
        <v>302</v>
      </c>
      <c r="B186" s="49"/>
      <c r="C186" s="37" t="s">
        <v>108</v>
      </c>
      <c r="D186" s="62">
        <v>839592</v>
      </c>
      <c r="E186" s="68">
        <v>3827</v>
      </c>
      <c r="F186" s="62">
        <v>843419</v>
      </c>
    </row>
    <row r="187" spans="1:6" s="25" customFormat="1" ht="12.75">
      <c r="A187" s="49">
        <v>303</v>
      </c>
      <c r="B187" s="49"/>
      <c r="C187" s="37" t="s">
        <v>109</v>
      </c>
      <c r="D187" s="62">
        <v>380631</v>
      </c>
      <c r="E187" s="68">
        <v>-5200</v>
      </c>
      <c r="F187" s="62">
        <v>375431</v>
      </c>
    </row>
    <row r="188" spans="1:6" s="25" customFormat="1" ht="12.75">
      <c r="A188" s="49">
        <v>309</v>
      </c>
      <c r="B188" s="49"/>
      <c r="C188" s="37" t="s">
        <v>735</v>
      </c>
      <c r="D188" s="62">
        <v>1097828</v>
      </c>
      <c r="E188" s="68">
        <v>-1043922</v>
      </c>
      <c r="F188" s="62">
        <v>53906</v>
      </c>
    </row>
    <row r="189" spans="1:6" s="25" customFormat="1" ht="12.75">
      <c r="A189" s="49">
        <v>310</v>
      </c>
      <c r="B189" s="49"/>
      <c r="C189" s="37" t="s">
        <v>110</v>
      </c>
      <c r="D189" s="62">
        <v>207216</v>
      </c>
      <c r="E189" s="68">
        <v>-157727</v>
      </c>
      <c r="F189" s="62">
        <v>49489</v>
      </c>
    </row>
    <row r="190" spans="1:6" s="25" customFormat="1" ht="12.75">
      <c r="A190" s="49">
        <v>311</v>
      </c>
      <c r="B190" s="49"/>
      <c r="C190" s="37" t="s">
        <v>111</v>
      </c>
      <c r="D190" s="62">
        <v>330534</v>
      </c>
      <c r="E190" s="68">
        <v>-302912</v>
      </c>
      <c r="F190" s="62">
        <v>27622</v>
      </c>
    </row>
    <row r="191" spans="1:6" s="25" customFormat="1" ht="12.75">
      <c r="A191" s="49">
        <v>312</v>
      </c>
      <c r="B191" s="49"/>
      <c r="C191" s="37" t="s">
        <v>112</v>
      </c>
      <c r="D191" s="62">
        <v>532209</v>
      </c>
      <c r="E191" s="68">
        <v>-131358</v>
      </c>
      <c r="F191" s="62">
        <v>400851</v>
      </c>
    </row>
    <row r="192" spans="1:6" s="25" customFormat="1" ht="12.75">
      <c r="A192" s="49">
        <v>313</v>
      </c>
      <c r="B192" s="49"/>
      <c r="C192" s="37" t="s">
        <v>113</v>
      </c>
      <c r="D192" s="62">
        <v>103736</v>
      </c>
      <c r="E192" s="68">
        <v>-6356</v>
      </c>
      <c r="F192" s="62">
        <v>97380</v>
      </c>
    </row>
    <row r="193" spans="1:6" s="25" customFormat="1" ht="12.75">
      <c r="A193" s="49">
        <v>318</v>
      </c>
      <c r="B193" s="49"/>
      <c r="C193" s="37" t="s">
        <v>114</v>
      </c>
      <c r="D193" s="62">
        <v>237891</v>
      </c>
      <c r="E193" s="68">
        <v>-236991</v>
      </c>
      <c r="F193" s="62">
        <v>900</v>
      </c>
    </row>
    <row r="194" spans="2:6" s="25" customFormat="1" ht="12.75">
      <c r="B194" s="44"/>
      <c r="C194" s="44"/>
      <c r="D194" s="38"/>
      <c r="E194" s="38"/>
      <c r="F194" s="38"/>
    </row>
    <row r="195" spans="1:6" s="25" customFormat="1" ht="12.75">
      <c r="A195" s="37">
        <v>24</v>
      </c>
      <c r="B195" s="37">
        <v>2310</v>
      </c>
      <c r="C195" s="37" t="s">
        <v>87</v>
      </c>
      <c r="D195" s="58">
        <v>16850000</v>
      </c>
      <c r="E195" s="38">
        <v>-5199900</v>
      </c>
      <c r="F195" s="39">
        <f>SUM(D195:E195)</f>
        <v>11650100</v>
      </c>
    </row>
    <row r="196" spans="2:6" s="25" customFormat="1" ht="12.75">
      <c r="B196" s="44"/>
      <c r="C196" s="44"/>
      <c r="D196" s="38"/>
      <c r="E196" s="38"/>
      <c r="F196" s="38"/>
    </row>
    <row r="197" spans="1:6" s="25" customFormat="1" ht="12.75">
      <c r="A197" s="37">
        <v>11</v>
      </c>
      <c r="B197" s="37">
        <v>3745</v>
      </c>
      <c r="C197" s="37" t="s">
        <v>158</v>
      </c>
      <c r="D197" s="39">
        <v>18000</v>
      </c>
      <c r="E197" s="38">
        <v>-18000</v>
      </c>
      <c r="F197" s="39">
        <v>0</v>
      </c>
    </row>
    <row r="198" spans="1:6" s="25" customFormat="1" ht="12.75">
      <c r="A198" s="37">
        <v>346</v>
      </c>
      <c r="B198" s="37"/>
      <c r="C198" s="37" t="s">
        <v>736</v>
      </c>
      <c r="D198" s="39">
        <v>900000</v>
      </c>
      <c r="E198" s="38">
        <v>-7120</v>
      </c>
      <c r="F198" s="39">
        <v>892880</v>
      </c>
    </row>
    <row r="199" spans="1:6" s="25" customFormat="1" ht="12.75">
      <c r="A199" s="37"/>
      <c r="B199" s="37"/>
      <c r="C199" s="37" t="s">
        <v>159</v>
      </c>
      <c r="D199" s="39"/>
      <c r="E199" s="38"/>
      <c r="F199" s="39"/>
    </row>
    <row r="200" spans="1:6" s="25" customFormat="1" ht="12.75">
      <c r="A200" s="37">
        <v>347</v>
      </c>
      <c r="B200" s="37"/>
      <c r="C200" s="37" t="s">
        <v>737</v>
      </c>
      <c r="D200" s="39">
        <v>200000</v>
      </c>
      <c r="E200" s="38">
        <v>-154840</v>
      </c>
      <c r="F200" s="39">
        <v>45160</v>
      </c>
    </row>
    <row r="201" spans="1:6" s="25" customFormat="1" ht="12.75">
      <c r="A201" s="37">
        <v>1236</v>
      </c>
      <c r="B201" s="37"/>
      <c r="C201" s="37" t="s">
        <v>738</v>
      </c>
      <c r="D201" s="39">
        <v>1400000</v>
      </c>
      <c r="E201" s="38">
        <v>-556710</v>
      </c>
      <c r="F201" s="39">
        <v>843290</v>
      </c>
    </row>
    <row r="202" spans="1:6" s="25" customFormat="1" ht="12.75">
      <c r="A202" s="37">
        <v>3322</v>
      </c>
      <c r="B202" s="37">
        <v>3322</v>
      </c>
      <c r="C202" s="37" t="s">
        <v>89</v>
      </c>
      <c r="D202" s="39">
        <v>2750000</v>
      </c>
      <c r="E202" s="38">
        <v>-258800</v>
      </c>
      <c r="F202" s="39">
        <v>2491200</v>
      </c>
    </row>
    <row r="203" spans="2:6" s="25" customFormat="1" ht="12.75">
      <c r="B203" s="44"/>
      <c r="C203" s="44"/>
      <c r="D203" s="38"/>
      <c r="E203" s="38"/>
      <c r="F203" s="38"/>
    </row>
    <row r="204" spans="1:6" s="25" customFormat="1" ht="12.75">
      <c r="A204" s="49">
        <v>1006</v>
      </c>
      <c r="B204" s="49">
        <v>3633</v>
      </c>
      <c r="C204" s="37" t="s">
        <v>163</v>
      </c>
      <c r="D204" s="39">
        <v>800000</v>
      </c>
      <c r="E204" s="38">
        <v>-328700</v>
      </c>
      <c r="F204" s="39">
        <v>471300</v>
      </c>
    </row>
    <row r="205" spans="1:6" s="25" customFormat="1" ht="12.75">
      <c r="A205" s="49"/>
      <c r="B205" s="49"/>
      <c r="C205" s="37" t="s">
        <v>164</v>
      </c>
      <c r="D205" s="39"/>
      <c r="E205" s="38"/>
      <c r="F205" s="39"/>
    </row>
    <row r="206" spans="1:6" s="25" customFormat="1" ht="12.75">
      <c r="A206" s="46">
        <v>201507</v>
      </c>
      <c r="B206" s="49">
        <v>3613</v>
      </c>
      <c r="C206" s="37" t="s">
        <v>95</v>
      </c>
      <c r="D206" s="39">
        <v>300000</v>
      </c>
      <c r="E206" s="38">
        <v>-10400</v>
      </c>
      <c r="F206" s="39">
        <v>289600</v>
      </c>
    </row>
    <row r="207" spans="1:6" s="25" customFormat="1" ht="12.75">
      <c r="A207" s="46">
        <v>201627</v>
      </c>
      <c r="B207" s="46">
        <v>6171</v>
      </c>
      <c r="C207" s="37" t="s">
        <v>398</v>
      </c>
      <c r="D207" s="39">
        <v>200000</v>
      </c>
      <c r="E207" s="38">
        <v>-100</v>
      </c>
      <c r="F207" s="39">
        <v>199900</v>
      </c>
    </row>
    <row r="208" spans="1:6" s="25" customFormat="1" ht="12.75">
      <c r="A208" s="46">
        <v>201702</v>
      </c>
      <c r="B208" s="48">
        <v>3633</v>
      </c>
      <c r="C208" s="37" t="s">
        <v>216</v>
      </c>
      <c r="D208" s="39">
        <v>700000</v>
      </c>
      <c r="E208" s="38">
        <v>-295700</v>
      </c>
      <c r="F208" s="39">
        <v>404300</v>
      </c>
    </row>
    <row r="209" spans="1:6" s="25" customFormat="1" ht="12.75">
      <c r="A209" s="46">
        <v>201716</v>
      </c>
      <c r="B209" s="48">
        <v>3314</v>
      </c>
      <c r="C209" s="37" t="s">
        <v>739</v>
      </c>
      <c r="D209" s="39">
        <v>205000</v>
      </c>
      <c r="E209" s="38">
        <v>-1000</v>
      </c>
      <c r="F209" s="39">
        <v>204000</v>
      </c>
    </row>
    <row r="210" spans="1:6" s="25" customFormat="1" ht="12.75">
      <c r="A210" s="46">
        <v>201718</v>
      </c>
      <c r="B210" s="48">
        <v>6171</v>
      </c>
      <c r="C210" s="37" t="s">
        <v>515</v>
      </c>
      <c r="D210" s="39">
        <v>370000</v>
      </c>
      <c r="E210" s="38">
        <v>-3000</v>
      </c>
      <c r="F210" s="39">
        <v>367000</v>
      </c>
    </row>
    <row r="211" spans="2:6" s="25" customFormat="1" ht="12.75">
      <c r="B211" s="44"/>
      <c r="C211" s="44"/>
      <c r="D211" s="38"/>
      <c r="E211" s="38"/>
      <c r="F211" s="38"/>
    </row>
    <row r="212" spans="1:6" s="25" customFormat="1" ht="12.75">
      <c r="A212" s="48">
        <v>1114</v>
      </c>
      <c r="B212" s="49">
        <v>2219</v>
      </c>
      <c r="C212" s="37" t="s">
        <v>91</v>
      </c>
      <c r="D212" s="39">
        <v>100000</v>
      </c>
      <c r="E212" s="38">
        <v>-62900</v>
      </c>
      <c r="F212" s="39">
        <f aca="true" t="shared" si="4" ref="F212:F218">SUM(C212:E212)</f>
        <v>37100</v>
      </c>
    </row>
    <row r="213" spans="1:6" s="25" customFormat="1" ht="12.75">
      <c r="A213" s="48">
        <v>201422</v>
      </c>
      <c r="B213" s="49">
        <v>2212</v>
      </c>
      <c r="C213" s="37" t="s">
        <v>93</v>
      </c>
      <c r="D213" s="39">
        <v>50000</v>
      </c>
      <c r="E213" s="38">
        <v>-50000</v>
      </c>
      <c r="F213" s="39">
        <f t="shared" si="4"/>
        <v>0</v>
      </c>
    </row>
    <row r="214" spans="1:6" s="25" customFormat="1" ht="12.75">
      <c r="A214" s="46">
        <v>201501</v>
      </c>
      <c r="B214" s="49">
        <v>2219</v>
      </c>
      <c r="C214" s="37" t="s">
        <v>740</v>
      </c>
      <c r="D214" s="39">
        <v>550000</v>
      </c>
      <c r="E214" s="38">
        <v>-22100</v>
      </c>
      <c r="F214" s="39">
        <f>SUM(C214:E214)</f>
        <v>527900</v>
      </c>
    </row>
    <row r="215" spans="1:6" s="25" customFormat="1" ht="12.75">
      <c r="A215" s="46">
        <v>201601</v>
      </c>
      <c r="B215" s="49">
        <v>2219</v>
      </c>
      <c r="C215" s="37" t="s">
        <v>741</v>
      </c>
      <c r="D215" s="39">
        <v>11300000</v>
      </c>
      <c r="E215" s="38">
        <v>37700</v>
      </c>
      <c r="F215" s="39">
        <f t="shared" si="4"/>
        <v>11337700</v>
      </c>
    </row>
    <row r="216" spans="1:6" s="25" customFormat="1" ht="12.75">
      <c r="A216" s="46">
        <v>201602</v>
      </c>
      <c r="B216" s="49">
        <v>2212</v>
      </c>
      <c r="C216" s="37" t="s">
        <v>356</v>
      </c>
      <c r="D216" s="39">
        <v>656000</v>
      </c>
      <c r="E216" s="38">
        <v>-501100</v>
      </c>
      <c r="F216" s="39">
        <f t="shared" si="4"/>
        <v>154900</v>
      </c>
    </row>
    <row r="217" spans="1:6" s="25" customFormat="1" ht="12.75">
      <c r="A217" s="46">
        <v>201704</v>
      </c>
      <c r="B217" s="48">
        <v>2212</v>
      </c>
      <c r="C217" s="37" t="s">
        <v>291</v>
      </c>
      <c r="D217" s="39">
        <v>100000</v>
      </c>
      <c r="E217" s="38">
        <v>-100000</v>
      </c>
      <c r="F217" s="39">
        <f t="shared" si="4"/>
        <v>0</v>
      </c>
    </row>
    <row r="218" spans="1:6" s="25" customFormat="1" ht="12.75">
      <c r="A218" s="48">
        <v>201706</v>
      </c>
      <c r="B218" s="49">
        <v>2212</v>
      </c>
      <c r="C218" s="37" t="s">
        <v>160</v>
      </c>
      <c r="D218" s="39">
        <v>2650000</v>
      </c>
      <c r="E218" s="38">
        <v>-223800</v>
      </c>
      <c r="F218" s="39">
        <f t="shared" si="4"/>
        <v>2426200</v>
      </c>
    </row>
    <row r="219" spans="1:6" s="25" customFormat="1" ht="12.75">
      <c r="A219" s="48"/>
      <c r="B219" s="49"/>
      <c r="C219" s="37"/>
      <c r="D219" s="39"/>
      <c r="E219" s="38"/>
      <c r="F219" s="39"/>
    </row>
    <row r="220" spans="1:6" s="25" customFormat="1" ht="12.75">
      <c r="A220" s="48">
        <v>201424</v>
      </c>
      <c r="B220" s="49">
        <v>3639</v>
      </c>
      <c r="C220" s="37" t="s">
        <v>171</v>
      </c>
      <c r="D220" s="39">
        <v>25000000</v>
      </c>
      <c r="E220" s="38">
        <v>-2512500</v>
      </c>
      <c r="F220" s="39">
        <v>22487500</v>
      </c>
    </row>
    <row r="221" spans="1:6" s="25" customFormat="1" ht="12.75">
      <c r="A221" s="48">
        <v>201514</v>
      </c>
      <c r="B221" s="49">
        <v>3639</v>
      </c>
      <c r="C221" s="37" t="s">
        <v>172</v>
      </c>
      <c r="D221" s="39">
        <v>100000</v>
      </c>
      <c r="E221" s="38">
        <v>-100000</v>
      </c>
      <c r="F221" s="39">
        <v>0</v>
      </c>
    </row>
    <row r="222" spans="1:6" s="25" customFormat="1" ht="12.75">
      <c r="A222" s="48">
        <v>201604</v>
      </c>
      <c r="B222" s="49">
        <v>3639</v>
      </c>
      <c r="C222" s="49" t="s">
        <v>173</v>
      </c>
      <c r="D222" s="39">
        <v>100000</v>
      </c>
      <c r="E222" s="38">
        <v>-53400</v>
      </c>
      <c r="F222" s="39">
        <v>46600</v>
      </c>
    </row>
    <row r="223" spans="1:6" s="25" customFormat="1" ht="12.75">
      <c r="A223" s="48">
        <v>201606</v>
      </c>
      <c r="B223" s="49">
        <v>2321</v>
      </c>
      <c r="C223" s="49" t="s">
        <v>175</v>
      </c>
      <c r="D223" s="39">
        <v>100000</v>
      </c>
      <c r="E223" s="38">
        <v>-84500</v>
      </c>
      <c r="F223" s="39">
        <v>15500</v>
      </c>
    </row>
    <row r="224" spans="1:6" s="25" customFormat="1" ht="12.75">
      <c r="A224" s="63">
        <v>201703</v>
      </c>
      <c r="B224" s="63"/>
      <c r="C224" s="48" t="s">
        <v>207</v>
      </c>
      <c r="D224" s="39">
        <v>150000</v>
      </c>
      <c r="E224" s="38">
        <v>-101100</v>
      </c>
      <c r="F224" s="39">
        <v>48900</v>
      </c>
    </row>
    <row r="225" spans="1:6" s="25" customFormat="1" ht="12.75">
      <c r="A225" s="48">
        <v>201715</v>
      </c>
      <c r="B225" s="49">
        <v>3639</v>
      </c>
      <c r="C225" s="37" t="s">
        <v>423</v>
      </c>
      <c r="D225" s="39">
        <v>2000000</v>
      </c>
      <c r="E225" s="38">
        <v>286500</v>
      </c>
      <c r="F225" s="39">
        <v>2286500</v>
      </c>
    </row>
    <row r="226" spans="1:6" s="25" customFormat="1" ht="12.75">
      <c r="A226" s="48"/>
      <c r="B226" s="49"/>
      <c r="C226" s="37"/>
      <c r="D226" s="39"/>
      <c r="E226" s="38"/>
      <c r="F226" s="39"/>
    </row>
    <row r="227" spans="1:6" s="25" customFormat="1" ht="12.75">
      <c r="A227" s="46">
        <v>201519</v>
      </c>
      <c r="B227" s="46">
        <v>3613</v>
      </c>
      <c r="C227" s="37" t="s">
        <v>742</v>
      </c>
      <c r="D227" s="39">
        <v>700000</v>
      </c>
      <c r="E227" s="38">
        <v>-20000</v>
      </c>
      <c r="F227" s="39">
        <v>680000</v>
      </c>
    </row>
    <row r="228" spans="1:6" s="25" customFormat="1" ht="12.75">
      <c r="A228" s="37">
        <v>201608</v>
      </c>
      <c r="B228" s="37">
        <v>3114</v>
      </c>
      <c r="C228" s="37" t="s">
        <v>293</v>
      </c>
      <c r="D228" s="39">
        <v>200000</v>
      </c>
      <c r="E228" s="38">
        <v>-10000</v>
      </c>
      <c r="F228" s="39">
        <v>190000</v>
      </c>
    </row>
    <row r="229" spans="1:6" s="25" customFormat="1" ht="12.75">
      <c r="A229" s="46">
        <v>201617</v>
      </c>
      <c r="B229" s="46">
        <v>3111</v>
      </c>
      <c r="C229" s="48" t="s">
        <v>167</v>
      </c>
      <c r="D229" s="39">
        <v>250000</v>
      </c>
      <c r="E229" s="38">
        <v>-77100</v>
      </c>
      <c r="F229" s="39">
        <v>172900</v>
      </c>
    </row>
    <row r="230" spans="1:6" s="25" customFormat="1" ht="12.75">
      <c r="A230" s="46">
        <v>201620</v>
      </c>
      <c r="B230" s="46">
        <v>3613</v>
      </c>
      <c r="C230" s="48" t="s">
        <v>170</v>
      </c>
      <c r="D230" s="39">
        <v>2000000</v>
      </c>
      <c r="E230" s="38">
        <v>-323400</v>
      </c>
      <c r="F230" s="39">
        <v>1676600</v>
      </c>
    </row>
    <row r="231" spans="1:6" s="25" customFormat="1" ht="12.75">
      <c r="A231" s="37">
        <v>201710</v>
      </c>
      <c r="B231" s="37">
        <v>3612</v>
      </c>
      <c r="C231" s="37" t="s">
        <v>294</v>
      </c>
      <c r="D231" s="39">
        <v>1300000</v>
      </c>
      <c r="E231" s="38">
        <v>-1219000</v>
      </c>
      <c r="F231" s="39">
        <v>81000</v>
      </c>
    </row>
    <row r="232" spans="1:6" s="25" customFormat="1" ht="12.75">
      <c r="A232" s="49">
        <v>201711</v>
      </c>
      <c r="B232" s="49">
        <v>3612</v>
      </c>
      <c r="C232" s="37" t="s">
        <v>166</v>
      </c>
      <c r="D232" s="39">
        <v>1000000</v>
      </c>
      <c r="E232" s="38">
        <v>-571000</v>
      </c>
      <c r="F232" s="39">
        <v>429000</v>
      </c>
    </row>
    <row r="233" spans="1:6" s="25" customFormat="1" ht="12.75">
      <c r="A233" s="46">
        <v>201713</v>
      </c>
      <c r="B233" s="49">
        <v>3113</v>
      </c>
      <c r="C233" s="37" t="s">
        <v>743</v>
      </c>
      <c r="D233" s="39">
        <v>1450000</v>
      </c>
      <c r="E233" s="38">
        <v>-304800</v>
      </c>
      <c r="F233" s="39">
        <v>1145200</v>
      </c>
    </row>
    <row r="234" spans="1:6" s="25" customFormat="1" ht="12.75">
      <c r="A234" s="48"/>
      <c r="B234" s="49"/>
      <c r="C234" s="37"/>
      <c r="D234" s="39"/>
      <c r="E234" s="38"/>
      <c r="F234" s="39"/>
    </row>
    <row r="235" spans="1:6" s="25" customFormat="1" ht="12.75">
      <c r="A235" s="37">
        <v>201326</v>
      </c>
      <c r="B235" s="37">
        <v>3639</v>
      </c>
      <c r="C235" s="37" t="s">
        <v>333</v>
      </c>
      <c r="D235" s="58">
        <v>1100000</v>
      </c>
      <c r="E235" s="38">
        <v>-485700</v>
      </c>
      <c r="F235" s="58">
        <v>614300</v>
      </c>
    </row>
    <row r="236" spans="1:6" s="25" customFormat="1" ht="12.75">
      <c r="A236" s="49">
        <v>201605</v>
      </c>
      <c r="B236" s="49">
        <v>2219</v>
      </c>
      <c r="C236" s="49" t="s">
        <v>174</v>
      </c>
      <c r="D236" s="39">
        <v>6000000</v>
      </c>
      <c r="E236" s="38">
        <v>-440800</v>
      </c>
      <c r="F236" s="39">
        <v>5559200</v>
      </c>
    </row>
    <row r="237" spans="1:6" s="25" customFormat="1" ht="12.75">
      <c r="A237" s="46">
        <v>201619</v>
      </c>
      <c r="B237" s="46">
        <v>3419</v>
      </c>
      <c r="C237" s="48" t="s">
        <v>183</v>
      </c>
      <c r="D237" s="39">
        <v>1570000</v>
      </c>
      <c r="E237" s="38">
        <v>-149400</v>
      </c>
      <c r="F237" s="39">
        <f>SUM(D237:E237)</f>
        <v>1420600</v>
      </c>
    </row>
    <row r="238" spans="1:6" s="25" customFormat="1" ht="12.75">
      <c r="A238" s="46">
        <v>201621</v>
      </c>
      <c r="B238" s="46"/>
      <c r="C238" s="48" t="s">
        <v>295</v>
      </c>
      <c r="D238" s="39">
        <v>500000</v>
      </c>
      <c r="E238" s="53">
        <v>-500000</v>
      </c>
      <c r="F238" s="39">
        <v>0</v>
      </c>
    </row>
    <row r="239" spans="1:6" s="25" customFormat="1" ht="12.75">
      <c r="A239" s="46">
        <v>201624</v>
      </c>
      <c r="B239" s="63">
        <v>3639</v>
      </c>
      <c r="C239" s="48" t="s">
        <v>206</v>
      </c>
      <c r="D239" s="39">
        <v>500000</v>
      </c>
      <c r="E239" s="38">
        <v>-325800</v>
      </c>
      <c r="F239" s="39">
        <v>174200</v>
      </c>
    </row>
    <row r="240" spans="1:6" s="25" customFormat="1" ht="12.75">
      <c r="A240" s="46">
        <v>201701</v>
      </c>
      <c r="B240" s="63">
        <v>2341</v>
      </c>
      <c r="C240" s="48" t="s">
        <v>744</v>
      </c>
      <c r="D240" s="39">
        <v>600000</v>
      </c>
      <c r="E240" s="38">
        <v>-57700</v>
      </c>
      <c r="F240" s="39">
        <v>542300</v>
      </c>
    </row>
    <row r="241" spans="1:6" s="25" customFormat="1" ht="12.75">
      <c r="A241" s="46">
        <v>201705</v>
      </c>
      <c r="B241" s="63">
        <v>3639</v>
      </c>
      <c r="C241" s="48" t="s">
        <v>208</v>
      </c>
      <c r="D241" s="39">
        <v>280000</v>
      </c>
      <c r="E241" s="38">
        <v>-135700</v>
      </c>
      <c r="F241" s="39">
        <v>144300</v>
      </c>
    </row>
    <row r="242" spans="1:6" s="25" customFormat="1" ht="12.75">
      <c r="A242" s="46">
        <v>201714</v>
      </c>
      <c r="B242" s="49">
        <v>2219</v>
      </c>
      <c r="C242" s="37" t="s">
        <v>396</v>
      </c>
      <c r="D242" s="39">
        <v>200000</v>
      </c>
      <c r="E242" s="38">
        <v>-147500</v>
      </c>
      <c r="F242" s="39">
        <v>52500</v>
      </c>
    </row>
    <row r="243" spans="1:6" s="25" customFormat="1" ht="12.75">
      <c r="A243" s="46">
        <v>201717</v>
      </c>
      <c r="B243" s="48">
        <v>3326</v>
      </c>
      <c r="C243" s="48" t="s">
        <v>745</v>
      </c>
      <c r="D243" s="39">
        <v>1000000</v>
      </c>
      <c r="E243" s="38">
        <v>-100000</v>
      </c>
      <c r="F243" s="39">
        <v>900000</v>
      </c>
    </row>
    <row r="244" spans="1:6" s="25" customFormat="1" ht="12.75">
      <c r="A244" s="46">
        <v>201719</v>
      </c>
      <c r="B244" s="48">
        <v>3114</v>
      </c>
      <c r="C244" s="48" t="s">
        <v>746</v>
      </c>
      <c r="D244" s="39">
        <v>140000</v>
      </c>
      <c r="E244" s="38">
        <v>-134500</v>
      </c>
      <c r="F244" s="39">
        <v>5500</v>
      </c>
    </row>
    <row r="245" spans="1:6" s="25" customFormat="1" ht="12" customHeight="1">
      <c r="A245" s="46">
        <v>201720</v>
      </c>
      <c r="B245" s="48">
        <v>3419</v>
      </c>
      <c r="C245" s="48" t="s">
        <v>530</v>
      </c>
      <c r="D245" s="39">
        <v>220000</v>
      </c>
      <c r="E245" s="38">
        <v>-214500</v>
      </c>
      <c r="F245" s="39">
        <v>5500</v>
      </c>
    </row>
    <row r="246" spans="1:6" s="25" customFormat="1" ht="12.75">
      <c r="A246" s="46">
        <v>201721</v>
      </c>
      <c r="B246" s="48">
        <v>3419</v>
      </c>
      <c r="C246" s="48" t="s">
        <v>531</v>
      </c>
      <c r="D246" s="39">
        <v>150000</v>
      </c>
      <c r="E246" s="38">
        <v>-144500</v>
      </c>
      <c r="F246" s="39">
        <v>5500</v>
      </c>
    </row>
    <row r="247" spans="1:6" s="25" customFormat="1" ht="12.75">
      <c r="A247" s="37">
        <v>201723</v>
      </c>
      <c r="B247" s="37">
        <v>3631</v>
      </c>
      <c r="C247" s="37" t="s">
        <v>591</v>
      </c>
      <c r="D247" s="39">
        <v>300000</v>
      </c>
      <c r="E247" s="38">
        <v>-300000</v>
      </c>
      <c r="F247" s="39">
        <v>0</v>
      </c>
    </row>
    <row r="248" spans="1:6" s="25" customFormat="1" ht="12.75">
      <c r="A248" s="46"/>
      <c r="B248" s="46"/>
      <c r="C248" s="48"/>
      <c r="D248" s="45"/>
      <c r="E248" s="38"/>
      <c r="F248" s="38"/>
    </row>
    <row r="249" spans="1:6" s="25" customFormat="1" ht="12.75">
      <c r="A249" s="25" t="s">
        <v>304</v>
      </c>
      <c r="B249" s="44"/>
      <c r="C249" s="44"/>
      <c r="D249" s="40" t="s">
        <v>302</v>
      </c>
      <c r="E249" s="38">
        <f>SUM(E102:E248)</f>
        <v>-25753675.240000002</v>
      </c>
      <c r="F249" s="40" t="s">
        <v>302</v>
      </c>
    </row>
    <row r="250" spans="4:6" ht="12.75">
      <c r="D250" s="39"/>
      <c r="F250" s="39"/>
    </row>
    <row r="251" spans="1:6" s="25" customFormat="1" ht="12.75">
      <c r="A251" s="25" t="s">
        <v>704</v>
      </c>
      <c r="B251" s="44"/>
      <c r="C251" s="44"/>
      <c r="D251" s="40" t="s">
        <v>302</v>
      </c>
      <c r="E251" s="38">
        <f>'RO č.14 ZM'!E62</f>
        <v>186163715.33999997</v>
      </c>
      <c r="F251" s="40" t="s">
        <v>302</v>
      </c>
    </row>
    <row r="252" spans="1:6" s="25" customFormat="1" ht="12.75">
      <c r="A252" s="27" t="s">
        <v>640</v>
      </c>
      <c r="B252" s="43"/>
      <c r="C252" s="43"/>
      <c r="D252" s="41" t="s">
        <v>302</v>
      </c>
      <c r="E252" s="42">
        <f>SUM(E249+E251)</f>
        <v>160410040.09999996</v>
      </c>
      <c r="F252" s="41" t="s">
        <v>302</v>
      </c>
    </row>
    <row r="253" spans="4:6" ht="12.75">
      <c r="D253" s="39"/>
      <c r="F253" s="39"/>
    </row>
    <row r="254" spans="1:6" ht="12.75">
      <c r="A254" s="25" t="s">
        <v>303</v>
      </c>
      <c r="D254" s="40" t="s">
        <v>302</v>
      </c>
      <c r="E254" s="38">
        <f>SUM(E97-E249)</f>
        <v>0</v>
      </c>
      <c r="F254" s="40" t="s">
        <v>302</v>
      </c>
    </row>
    <row r="255" spans="1:6" ht="12.75">
      <c r="A255" s="25"/>
      <c r="D255" s="40"/>
      <c r="F255" s="40"/>
    </row>
    <row r="256" spans="1:7" s="37" customFormat="1" ht="12.75">
      <c r="A256" s="25"/>
      <c r="E256" s="38"/>
      <c r="G256"/>
    </row>
    <row r="257" spans="1:7" s="37" customFormat="1" ht="12.75">
      <c r="A257" s="20" t="s">
        <v>300</v>
      </c>
      <c r="E257" s="38"/>
      <c r="G257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35" sqref="A3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zoomScale="125" zoomScaleNormal="125" zoomScalePageLayoutView="0" workbookViewId="0" topLeftCell="A1">
      <pane ySplit="5" topLeftCell="A36" activePane="bottomLeft" state="frozen"/>
      <selection pane="topLeft" activeCell="A1" sqref="A1"/>
      <selection pane="bottomLeft" activeCell="A51" sqref="A51:F51"/>
    </sheetView>
  </sheetViews>
  <sheetFormatPr defaultColWidth="9.140625" defaultRowHeight="12.75"/>
  <cols>
    <col min="1" max="1" width="6.28125" style="0" customWidth="1"/>
    <col min="2" max="2" width="4.7109375" style="37" customWidth="1"/>
    <col min="3" max="3" width="55.57421875" style="37" customWidth="1"/>
    <col min="4" max="4" width="11.421875" style="37" customWidth="1"/>
    <col min="5" max="5" width="11.28125" style="38" customWidth="1"/>
    <col min="6" max="6" width="10.28125" style="37" customWidth="1"/>
  </cols>
  <sheetData>
    <row r="1" spans="1:7" s="25" customFormat="1" ht="12.75">
      <c r="A1" s="27" t="s">
        <v>321</v>
      </c>
      <c r="B1" s="43"/>
      <c r="C1" s="43"/>
      <c r="D1" s="43"/>
      <c r="E1" s="42"/>
      <c r="F1" s="43"/>
      <c r="G1" s="29"/>
    </row>
    <row r="2" spans="1:7" s="25" customFormat="1" ht="12.75">
      <c r="A2" s="27" t="s">
        <v>320</v>
      </c>
      <c r="B2" s="43"/>
      <c r="C2" s="43"/>
      <c r="D2" s="43"/>
      <c r="E2" s="42"/>
      <c r="F2" s="43"/>
      <c r="G2" s="29"/>
    </row>
    <row r="3" spans="1:7" ht="12.75">
      <c r="A3" s="27" t="s">
        <v>322</v>
      </c>
      <c r="B3" s="57"/>
      <c r="C3" s="57"/>
      <c r="D3" s="57"/>
      <c r="E3" s="42"/>
      <c r="F3" s="57"/>
      <c r="G3" s="56"/>
    </row>
    <row r="4" spans="4:6" ht="12.75">
      <c r="D4" s="54" t="s">
        <v>319</v>
      </c>
      <c r="E4" s="55" t="s">
        <v>318</v>
      </c>
      <c r="F4" s="54" t="s">
        <v>317</v>
      </c>
    </row>
    <row r="5" spans="2:6" s="25" customFormat="1" ht="12.75">
      <c r="B5" s="44"/>
      <c r="C5" s="44"/>
      <c r="D5" s="54" t="s">
        <v>316</v>
      </c>
      <c r="E5" s="55" t="s">
        <v>315</v>
      </c>
      <c r="F5" s="54" t="s">
        <v>314</v>
      </c>
    </row>
    <row r="6" spans="1:6" s="25" customFormat="1" ht="15">
      <c r="A6" s="50" t="s">
        <v>313</v>
      </c>
      <c r="B6" s="44"/>
      <c r="C6" s="44"/>
      <c r="D6" s="54"/>
      <c r="E6" s="55"/>
      <c r="F6" s="54"/>
    </row>
    <row r="7" spans="1:6" s="25" customFormat="1" ht="12.75">
      <c r="A7" s="25" t="s">
        <v>0</v>
      </c>
      <c r="B7" s="25" t="s">
        <v>312</v>
      </c>
      <c r="C7" s="44"/>
      <c r="D7" s="44"/>
      <c r="E7" s="38"/>
      <c r="F7" s="44"/>
    </row>
    <row r="8" spans="3:6" s="25" customFormat="1" ht="12.75">
      <c r="C8" s="44"/>
      <c r="D8" s="44"/>
      <c r="E8" s="38"/>
      <c r="F8" s="44"/>
    </row>
    <row r="9" spans="2:6" s="25" customFormat="1" ht="12.75">
      <c r="B9" s="52">
        <v>1111</v>
      </c>
      <c r="C9" s="52" t="s">
        <v>341</v>
      </c>
      <c r="D9" s="58">
        <v>13500000</v>
      </c>
      <c r="E9" s="38">
        <v>1500000</v>
      </c>
      <c r="F9" s="39">
        <f>SUM(D9:E9)</f>
        <v>15000000</v>
      </c>
    </row>
    <row r="10" spans="2:6" s="25" customFormat="1" ht="12.75">
      <c r="B10" s="52">
        <v>1121</v>
      </c>
      <c r="C10" s="52" t="s">
        <v>342</v>
      </c>
      <c r="D10" s="58">
        <v>13500000</v>
      </c>
      <c r="E10" s="38">
        <v>500000</v>
      </c>
      <c r="F10" s="39">
        <f>SUM(D10:E10)</f>
        <v>14000000</v>
      </c>
    </row>
    <row r="11" spans="2:6" s="25" customFormat="1" ht="12.75">
      <c r="B11" s="52"/>
      <c r="C11" s="52"/>
      <c r="D11" s="58"/>
      <c r="E11" s="38"/>
      <c r="F11" s="39"/>
    </row>
    <row r="12" spans="2:6" s="25" customFormat="1" ht="12.75">
      <c r="B12" s="37"/>
      <c r="C12" s="37" t="s">
        <v>349</v>
      </c>
      <c r="D12" s="39"/>
      <c r="E12" s="38"/>
      <c r="F12" s="39"/>
    </row>
    <row r="13" spans="2:6" s="25" customFormat="1" ht="12.75">
      <c r="B13" s="37">
        <v>4116</v>
      </c>
      <c r="C13" s="46" t="s">
        <v>350</v>
      </c>
      <c r="D13" s="39">
        <v>0</v>
      </c>
      <c r="E13" s="38">
        <v>435000</v>
      </c>
      <c r="F13" s="39">
        <f>SUM(D13:E13)</f>
        <v>435000</v>
      </c>
    </row>
    <row r="14" spans="2:6" s="25" customFormat="1" ht="12.75">
      <c r="B14" s="37"/>
      <c r="C14" s="46"/>
      <c r="D14" s="39"/>
      <c r="E14" s="38"/>
      <c r="F14" s="39"/>
    </row>
    <row r="15" spans="1:6" s="25" customFormat="1" ht="12.75">
      <c r="A15" s="44"/>
      <c r="B15" s="37"/>
      <c r="C15" s="37" t="s">
        <v>336</v>
      </c>
      <c r="D15" s="39"/>
      <c r="E15" s="38"/>
      <c r="F15" s="38"/>
    </row>
    <row r="16" spans="1:6" s="25" customFormat="1" ht="12.75">
      <c r="A16" s="44"/>
      <c r="B16" s="37">
        <v>4122</v>
      </c>
      <c r="C16" s="37" t="s">
        <v>334</v>
      </c>
      <c r="D16" s="39">
        <v>0</v>
      </c>
      <c r="E16" s="60">
        <v>15400</v>
      </c>
      <c r="F16" s="39">
        <f>SUM(D16:E16)</f>
        <v>15400</v>
      </c>
    </row>
    <row r="17" spans="1:6" s="25" customFormat="1" ht="12.75">
      <c r="A17" s="44"/>
      <c r="B17" s="37">
        <v>4122</v>
      </c>
      <c r="C17" s="52" t="s">
        <v>335</v>
      </c>
      <c r="D17" s="51">
        <v>0</v>
      </c>
      <c r="E17" s="61">
        <v>18800</v>
      </c>
      <c r="F17" s="51">
        <v>18800</v>
      </c>
    </row>
    <row r="18" spans="1:6" s="25" customFormat="1" ht="12.75">
      <c r="A18" s="44"/>
      <c r="B18" s="37"/>
      <c r="C18" s="37"/>
      <c r="D18" s="39"/>
      <c r="E18" s="38"/>
      <c r="F18" s="39"/>
    </row>
    <row r="19" spans="1:6" s="25" customFormat="1" ht="12.75">
      <c r="A19" s="44"/>
      <c r="B19" s="37"/>
      <c r="C19" s="37" t="s">
        <v>338</v>
      </c>
      <c r="D19" s="39"/>
      <c r="E19" s="38"/>
      <c r="F19" s="38"/>
    </row>
    <row r="20" spans="1:6" s="25" customFormat="1" ht="12.75">
      <c r="A20" s="44"/>
      <c r="B20" s="37">
        <v>4222</v>
      </c>
      <c r="C20" s="37" t="s">
        <v>337</v>
      </c>
      <c r="D20" s="39">
        <v>0</v>
      </c>
      <c r="E20" s="38">
        <v>165462</v>
      </c>
      <c r="F20" s="39">
        <f>SUM(D20:E20)</f>
        <v>165462</v>
      </c>
    </row>
    <row r="21" spans="1:6" s="25" customFormat="1" ht="12.75">
      <c r="A21" s="44"/>
      <c r="B21" s="37"/>
      <c r="C21" s="37"/>
      <c r="D21" s="39"/>
      <c r="E21" s="38"/>
      <c r="F21" s="39"/>
    </row>
    <row r="22" spans="1:6" s="25" customFormat="1" ht="12.75">
      <c r="A22" s="25" t="s">
        <v>311</v>
      </c>
      <c r="B22" s="37"/>
      <c r="C22" s="37"/>
      <c r="D22" s="40" t="s">
        <v>302</v>
      </c>
      <c r="E22" s="38">
        <f>SUM(E5:E21)</f>
        <v>2634662</v>
      </c>
      <c r="F22" s="40" t="s">
        <v>302</v>
      </c>
    </row>
    <row r="23" spans="4:6" ht="12.75">
      <c r="D23" s="39"/>
      <c r="F23" s="39"/>
    </row>
    <row r="24" spans="1:6" s="25" customFormat="1" ht="12.75">
      <c r="A24" s="25" t="s">
        <v>323</v>
      </c>
      <c r="B24" s="44"/>
      <c r="C24" s="44"/>
      <c r="D24" s="40" t="s">
        <v>302</v>
      </c>
      <c r="E24" s="38">
        <f>Rozpočet!D86</f>
        <v>111444240</v>
      </c>
      <c r="F24" s="40" t="s">
        <v>302</v>
      </c>
    </row>
    <row r="25" spans="1:6" s="25" customFormat="1" ht="12.75">
      <c r="A25" s="27" t="s">
        <v>324</v>
      </c>
      <c r="B25" s="43"/>
      <c r="C25" s="43"/>
      <c r="D25" s="41" t="s">
        <v>302</v>
      </c>
      <c r="E25" s="42">
        <f>SUM(E22+E24)</f>
        <v>114078902</v>
      </c>
      <c r="F25" s="41" t="s">
        <v>302</v>
      </c>
    </row>
    <row r="26" spans="4:7" ht="12.75">
      <c r="D26" s="39"/>
      <c r="F26" s="39"/>
      <c r="G26" s="4"/>
    </row>
    <row r="27" spans="1:6" s="25" customFormat="1" ht="12.75">
      <c r="A27" s="25" t="s">
        <v>10</v>
      </c>
      <c r="B27" s="44"/>
      <c r="C27" s="44"/>
      <c r="D27" s="38"/>
      <c r="E27" s="38"/>
      <c r="F27" s="38"/>
    </row>
    <row r="28" spans="2:6" s="25" customFormat="1" ht="12.75">
      <c r="B28" s="44"/>
      <c r="C28" s="44"/>
      <c r="D28" s="38"/>
      <c r="E28" s="38"/>
      <c r="F28" s="38"/>
    </row>
    <row r="29" spans="1:6" s="25" customFormat="1" ht="12.75">
      <c r="A29" s="17"/>
      <c r="B29" s="52">
        <v>8115</v>
      </c>
      <c r="C29" s="52" t="s">
        <v>310</v>
      </c>
      <c r="D29" s="51">
        <f>Rozpočet!D91</f>
        <v>31000000</v>
      </c>
      <c r="E29" s="38">
        <v>7046241</v>
      </c>
      <c r="F29" s="39">
        <f>SUM(D29:E29)</f>
        <v>38046241</v>
      </c>
    </row>
    <row r="30" spans="1:6" ht="12.75">
      <c r="A30" s="17"/>
      <c r="B30" s="52"/>
      <c r="C30" s="52" t="s">
        <v>371</v>
      </c>
      <c r="D30" s="51"/>
      <c r="F30" s="39"/>
    </row>
    <row r="31" spans="1:6" ht="12.75">
      <c r="A31" s="17"/>
      <c r="B31" s="52"/>
      <c r="C31" s="52"/>
      <c r="D31" s="51"/>
      <c r="F31" s="39"/>
    </row>
    <row r="32" spans="1:6" s="25" customFormat="1" ht="12.75">
      <c r="A32" s="25" t="s">
        <v>309</v>
      </c>
      <c r="B32" s="44"/>
      <c r="C32" s="44"/>
      <c r="D32" s="40" t="s">
        <v>302</v>
      </c>
      <c r="E32" s="38">
        <f>SUM(E27:E31)</f>
        <v>7046241</v>
      </c>
      <c r="F32" s="40" t="s">
        <v>302</v>
      </c>
    </row>
    <row r="33" spans="1:6" s="25" customFormat="1" ht="12.75">
      <c r="A33" s="25" t="s">
        <v>308</v>
      </c>
      <c r="B33" s="44"/>
      <c r="C33" s="44"/>
      <c r="D33" s="40" t="s">
        <v>302</v>
      </c>
      <c r="E33" s="38">
        <f>SUM(E22+E32)</f>
        <v>9680903</v>
      </c>
      <c r="F33" s="40" t="s">
        <v>302</v>
      </c>
    </row>
    <row r="34" spans="4:6" ht="12.75">
      <c r="D34" s="39"/>
      <c r="F34" s="39"/>
    </row>
    <row r="35" spans="1:6" s="25" customFormat="1" ht="12.75">
      <c r="A35" s="25" t="s">
        <v>325</v>
      </c>
      <c r="B35" s="44"/>
      <c r="C35" s="44"/>
      <c r="D35" s="40" t="s">
        <v>302</v>
      </c>
      <c r="E35" s="38">
        <f>Rozpočet!D106</f>
        <v>162751364</v>
      </c>
      <c r="F35" s="40" t="s">
        <v>302</v>
      </c>
    </row>
    <row r="36" spans="1:6" s="25" customFormat="1" ht="12.75">
      <c r="A36" s="27" t="s">
        <v>326</v>
      </c>
      <c r="B36" s="43"/>
      <c r="C36" s="43"/>
      <c r="D36" s="41" t="s">
        <v>302</v>
      </c>
      <c r="E36" s="42">
        <f>SUM(E33+E35)</f>
        <v>172432267</v>
      </c>
      <c r="F36" s="41" t="s">
        <v>302</v>
      </c>
    </row>
    <row r="37" spans="2:6" s="25" customFormat="1" ht="12.75">
      <c r="B37" s="44"/>
      <c r="C37" s="44"/>
      <c r="D37" s="38"/>
      <c r="E37" s="38"/>
      <c r="F37" s="38"/>
    </row>
    <row r="38" spans="1:6" s="25" customFormat="1" ht="15">
      <c r="A38" s="50" t="s">
        <v>307</v>
      </c>
      <c r="B38" s="44"/>
      <c r="C38" s="44"/>
      <c r="D38" s="38"/>
      <c r="E38" s="38"/>
      <c r="F38" s="38"/>
    </row>
    <row r="39" spans="1:6" s="25" customFormat="1" ht="12.75">
      <c r="A39" s="25" t="s">
        <v>306</v>
      </c>
      <c r="B39" s="44" t="s">
        <v>0</v>
      </c>
      <c r="C39" s="44"/>
      <c r="D39" s="38"/>
      <c r="E39" s="38"/>
      <c r="F39" s="38"/>
    </row>
    <row r="40" spans="2:6" s="25" customFormat="1" ht="12.75">
      <c r="B40" s="44"/>
      <c r="C40" s="44"/>
      <c r="D40" s="38"/>
      <c r="E40" s="38"/>
      <c r="F40" s="38"/>
    </row>
    <row r="41" spans="1:6" s="25" customFormat="1" ht="12.75">
      <c r="A41" s="37">
        <v>12</v>
      </c>
      <c r="B41" s="37">
        <v>2212</v>
      </c>
      <c r="C41" s="37" t="s">
        <v>129</v>
      </c>
      <c r="D41" s="58">
        <v>1200000</v>
      </c>
      <c r="E41" s="38">
        <v>-1000000</v>
      </c>
      <c r="F41" s="39">
        <f>SUM(D41:E41)</f>
        <v>200000</v>
      </c>
    </row>
    <row r="42" spans="2:6" s="25" customFormat="1" ht="12.75">
      <c r="B42" s="44"/>
      <c r="C42" s="44"/>
      <c r="D42" s="38"/>
      <c r="E42" s="38"/>
      <c r="F42" s="38"/>
    </row>
    <row r="43" spans="1:6" s="25" customFormat="1" ht="12.75">
      <c r="A43" s="37" t="s">
        <v>48</v>
      </c>
      <c r="B43" s="37"/>
      <c r="C43" s="37"/>
      <c r="D43" s="38"/>
      <c r="E43" s="38"/>
      <c r="F43" s="38"/>
    </row>
    <row r="44" spans="1:6" s="25" customFormat="1" ht="12.75">
      <c r="A44" s="37">
        <v>51</v>
      </c>
      <c r="B44" s="37">
        <v>3113</v>
      </c>
      <c r="C44" s="37" t="s">
        <v>339</v>
      </c>
      <c r="D44" s="39">
        <v>0</v>
      </c>
      <c r="E44" s="61">
        <v>18800</v>
      </c>
      <c r="F44" s="39">
        <f>SUM(D44:E44)</f>
        <v>18800</v>
      </c>
    </row>
    <row r="45" spans="2:6" s="25" customFormat="1" ht="12.75">
      <c r="B45" s="44"/>
      <c r="C45" s="44"/>
      <c r="D45" s="38"/>
      <c r="E45" s="38"/>
      <c r="F45" s="38"/>
    </row>
    <row r="46" spans="1:6" s="25" customFormat="1" ht="12.75">
      <c r="A46" s="37" t="s">
        <v>135</v>
      </c>
      <c r="B46" s="37"/>
      <c r="C46" s="37"/>
      <c r="D46" s="58"/>
      <c r="E46" s="38"/>
      <c r="F46" s="39"/>
    </row>
    <row r="47" spans="1:6" s="25" customFormat="1" ht="12.75">
      <c r="A47" s="37">
        <v>54</v>
      </c>
      <c r="B47" s="37">
        <v>3231</v>
      </c>
      <c r="C47" s="37" t="s">
        <v>212</v>
      </c>
      <c r="D47" s="58">
        <v>145000</v>
      </c>
      <c r="E47" s="38">
        <v>0</v>
      </c>
      <c r="F47" s="39">
        <f>SUM(D47:E47)</f>
        <v>145000</v>
      </c>
    </row>
    <row r="48" spans="1:6" s="25" customFormat="1" ht="12.75">
      <c r="A48" s="37"/>
      <c r="B48" s="37"/>
      <c r="C48" s="37" t="s">
        <v>331</v>
      </c>
      <c r="D48" s="58"/>
      <c r="E48" s="38"/>
      <c r="F48" s="39"/>
    </row>
    <row r="49" spans="1:6" s="25" customFormat="1" ht="12.75">
      <c r="A49" s="46"/>
      <c r="B49" s="49"/>
      <c r="C49" s="37" t="s">
        <v>332</v>
      </c>
      <c r="D49" s="39"/>
      <c r="E49" s="38"/>
      <c r="F49" s="39"/>
    </row>
    <row r="50" spans="1:6" s="25" customFormat="1" ht="12.75">
      <c r="A50" s="46"/>
      <c r="B50" s="49"/>
      <c r="C50" s="37"/>
      <c r="D50" s="39"/>
      <c r="E50" s="38"/>
      <c r="F50" s="39"/>
    </row>
    <row r="51" spans="1:6" s="25" customFormat="1" ht="12.75">
      <c r="A51" s="37">
        <v>8808</v>
      </c>
      <c r="B51" s="37">
        <v>3612</v>
      </c>
      <c r="C51" s="37" t="s">
        <v>354</v>
      </c>
      <c r="D51" s="58">
        <v>2150000</v>
      </c>
      <c r="E51" s="38">
        <v>-300000</v>
      </c>
      <c r="F51" s="39">
        <f>SUM(D51:E51)</f>
        <v>1850000</v>
      </c>
    </row>
    <row r="52" spans="1:6" s="25" customFormat="1" ht="12.75">
      <c r="A52" s="46"/>
      <c r="B52" s="49"/>
      <c r="C52" s="37"/>
      <c r="D52" s="39"/>
      <c r="E52" s="38"/>
      <c r="F52" s="39"/>
    </row>
    <row r="53" spans="1:6" s="25" customFormat="1" ht="12.75">
      <c r="A53" s="49"/>
      <c r="B53" s="37"/>
      <c r="C53" s="59" t="s">
        <v>115</v>
      </c>
      <c r="D53" s="53"/>
      <c r="E53" s="38"/>
      <c r="F53" s="39"/>
    </row>
    <row r="54" spans="1:6" s="25" customFormat="1" ht="12.75">
      <c r="A54" s="49" t="s">
        <v>345</v>
      </c>
      <c r="B54" s="59"/>
      <c r="C54" s="37"/>
      <c r="D54" s="53"/>
      <c r="E54" s="38"/>
      <c r="F54" s="39"/>
    </row>
    <row r="55" spans="1:6" s="25" customFormat="1" ht="12.75">
      <c r="A55" s="49">
        <v>301</v>
      </c>
      <c r="B55" s="49"/>
      <c r="C55" s="37" t="s">
        <v>107</v>
      </c>
      <c r="D55" s="58">
        <v>265000</v>
      </c>
      <c r="E55" s="38">
        <v>27004</v>
      </c>
      <c r="F55" s="39">
        <f aca="true" t="shared" si="0" ref="F55:F63">SUM(D55:E55)</f>
        <v>292004</v>
      </c>
    </row>
    <row r="56" spans="1:6" s="25" customFormat="1" ht="12.75">
      <c r="A56" s="49">
        <v>302</v>
      </c>
      <c r="B56" s="49"/>
      <c r="C56" s="37" t="s">
        <v>108</v>
      </c>
      <c r="D56" s="58">
        <v>431000</v>
      </c>
      <c r="E56" s="38">
        <v>435632</v>
      </c>
      <c r="F56" s="39">
        <f t="shared" si="0"/>
        <v>866632</v>
      </c>
    </row>
    <row r="57" spans="1:6" s="25" customFormat="1" ht="12.75">
      <c r="A57" s="49">
        <v>303</v>
      </c>
      <c r="B57" s="49"/>
      <c r="C57" s="37" t="s">
        <v>109</v>
      </c>
      <c r="D57" s="58">
        <v>206000</v>
      </c>
      <c r="E57" s="38">
        <v>147591</v>
      </c>
      <c r="F57" s="39">
        <f t="shared" si="0"/>
        <v>353591</v>
      </c>
    </row>
    <row r="58" spans="1:6" s="25" customFormat="1" ht="12.75">
      <c r="A58" s="49">
        <v>309</v>
      </c>
      <c r="B58" s="49"/>
      <c r="C58" s="37" t="s">
        <v>281</v>
      </c>
      <c r="D58" s="58">
        <v>510000</v>
      </c>
      <c r="E58" s="38">
        <v>587828</v>
      </c>
      <c r="F58" s="39">
        <f t="shared" si="0"/>
        <v>1097828</v>
      </c>
    </row>
    <row r="59" spans="1:6" s="25" customFormat="1" ht="12.75">
      <c r="A59" s="49">
        <v>310</v>
      </c>
      <c r="B59" s="49"/>
      <c r="C59" s="37" t="s">
        <v>110</v>
      </c>
      <c r="D59" s="58">
        <v>110000</v>
      </c>
      <c r="E59" s="38">
        <v>97216</v>
      </c>
      <c r="F59" s="39">
        <f t="shared" si="0"/>
        <v>207216</v>
      </c>
    </row>
    <row r="60" spans="1:6" s="25" customFormat="1" ht="12.75">
      <c r="A60" s="49">
        <v>311</v>
      </c>
      <c r="B60" s="49"/>
      <c r="C60" s="37" t="s">
        <v>111</v>
      </c>
      <c r="D60" s="58">
        <v>165000</v>
      </c>
      <c r="E60" s="38">
        <v>165534</v>
      </c>
      <c r="F60" s="39">
        <f t="shared" si="0"/>
        <v>330534</v>
      </c>
    </row>
    <row r="61" spans="1:6" s="25" customFormat="1" ht="12.75">
      <c r="A61" s="49">
        <v>312</v>
      </c>
      <c r="B61" s="49"/>
      <c r="C61" s="37" t="s">
        <v>112</v>
      </c>
      <c r="D61" s="58">
        <v>279000</v>
      </c>
      <c r="E61" s="38">
        <v>253209</v>
      </c>
      <c r="F61" s="39">
        <f t="shared" si="0"/>
        <v>532209</v>
      </c>
    </row>
    <row r="62" spans="1:6" s="25" customFormat="1" ht="12.75">
      <c r="A62" s="49">
        <v>313</v>
      </c>
      <c r="B62" s="49"/>
      <c r="C62" s="37" t="s">
        <v>113</v>
      </c>
      <c r="D62" s="58">
        <v>48000</v>
      </c>
      <c r="E62" s="38">
        <v>55736</v>
      </c>
      <c r="F62" s="39">
        <f t="shared" si="0"/>
        <v>103736</v>
      </c>
    </row>
    <row r="63" spans="1:6" s="25" customFormat="1" ht="12.75">
      <c r="A63" s="49">
        <v>318</v>
      </c>
      <c r="B63" s="49"/>
      <c r="C63" s="37" t="s">
        <v>114</v>
      </c>
      <c r="D63" s="58">
        <v>119000</v>
      </c>
      <c r="E63" s="38">
        <v>118891</v>
      </c>
      <c r="F63" s="39">
        <f t="shared" si="0"/>
        <v>237891</v>
      </c>
    </row>
    <row r="64" spans="1:6" s="25" customFormat="1" ht="12.75">
      <c r="A64" s="49"/>
      <c r="B64" s="49"/>
      <c r="C64" s="37"/>
      <c r="D64" s="58"/>
      <c r="E64" s="38"/>
      <c r="F64" s="39"/>
    </row>
    <row r="65" spans="1:6" s="25" customFormat="1" ht="12.75">
      <c r="A65" s="37">
        <v>24</v>
      </c>
      <c r="B65" s="37"/>
      <c r="C65" s="37" t="s">
        <v>347</v>
      </c>
      <c r="D65" s="62">
        <v>17200000</v>
      </c>
      <c r="E65" s="38">
        <v>-350000</v>
      </c>
      <c r="F65" s="39">
        <f>SUM(D65:E65)</f>
        <v>16850000</v>
      </c>
    </row>
    <row r="66" spans="1:6" s="25" customFormat="1" ht="12.75">
      <c r="A66" s="49"/>
      <c r="B66" s="49"/>
      <c r="C66" s="64" t="s">
        <v>348</v>
      </c>
      <c r="D66" s="58"/>
      <c r="E66" s="38"/>
      <c r="F66" s="39"/>
    </row>
    <row r="67" spans="1:6" s="25" customFormat="1" ht="12.75">
      <c r="A67" s="49"/>
      <c r="B67" s="49"/>
      <c r="C67" s="64" t="s">
        <v>351</v>
      </c>
      <c r="D67" s="58"/>
      <c r="E67" s="38"/>
      <c r="F67" s="39"/>
    </row>
    <row r="68" spans="1:6" s="25" customFormat="1" ht="12.75">
      <c r="A68" s="49"/>
      <c r="B68" s="49"/>
      <c r="C68" s="64" t="s">
        <v>352</v>
      </c>
      <c r="D68" s="58"/>
      <c r="E68" s="38"/>
      <c r="F68" s="39"/>
    </row>
    <row r="69" spans="1:6" s="25" customFormat="1" ht="12.75">
      <c r="A69" s="49"/>
      <c r="B69" s="49"/>
      <c r="C69" s="64" t="s">
        <v>353</v>
      </c>
      <c r="D69" s="58"/>
      <c r="E69" s="38"/>
      <c r="F69" s="39"/>
    </row>
    <row r="70" spans="1:6" s="25" customFormat="1" ht="12.75">
      <c r="A70" s="49"/>
      <c r="B70" s="49"/>
      <c r="C70" s="37"/>
      <c r="D70" s="58"/>
      <c r="E70" s="38"/>
      <c r="F70" s="39"/>
    </row>
    <row r="71" spans="1:6" s="25" customFormat="1" ht="12.75">
      <c r="A71" s="49">
        <v>1006</v>
      </c>
      <c r="B71" s="49">
        <v>3633</v>
      </c>
      <c r="C71" s="37" t="s">
        <v>163</v>
      </c>
      <c r="D71" s="58">
        <v>300000</v>
      </c>
      <c r="E71" s="38">
        <v>500000</v>
      </c>
      <c r="F71" s="39">
        <f>SUM(D71:E71)</f>
        <v>800000</v>
      </c>
    </row>
    <row r="72" spans="1:6" s="25" customFormat="1" ht="12.75">
      <c r="A72" s="49"/>
      <c r="B72" s="49"/>
      <c r="C72" s="37" t="s">
        <v>346</v>
      </c>
      <c r="D72" s="53"/>
      <c r="E72" s="38"/>
      <c r="F72" s="39"/>
    </row>
    <row r="73" spans="1:6" s="25" customFormat="1" ht="12.75">
      <c r="A73" s="49"/>
      <c r="B73" s="49"/>
      <c r="C73" s="37" t="s">
        <v>367</v>
      </c>
      <c r="D73" s="53"/>
      <c r="E73" s="38"/>
      <c r="F73" s="39"/>
    </row>
    <row r="74" spans="1:6" s="25" customFormat="1" ht="12.75">
      <c r="A74" s="49"/>
      <c r="B74" s="49"/>
      <c r="C74" s="37"/>
      <c r="D74" s="53"/>
      <c r="E74" s="38"/>
      <c r="F74" s="39"/>
    </row>
    <row r="75" spans="1:6" s="25" customFormat="1" ht="12.75">
      <c r="A75" s="49">
        <v>1205</v>
      </c>
      <c r="B75" s="49">
        <v>6409</v>
      </c>
      <c r="C75" s="37" t="s">
        <v>340</v>
      </c>
      <c r="D75" s="58">
        <v>0</v>
      </c>
      <c r="E75" s="38">
        <v>2856.7</v>
      </c>
      <c r="F75" s="39">
        <f>SUM(D75:E75)</f>
        <v>2856.7</v>
      </c>
    </row>
    <row r="76" spans="1:6" s="25" customFormat="1" ht="12.75">
      <c r="A76" s="49"/>
      <c r="B76" s="49"/>
      <c r="C76" s="37"/>
      <c r="D76" s="58"/>
      <c r="E76" s="38"/>
      <c r="F76" s="39"/>
    </row>
    <row r="77" spans="1:6" s="25" customFormat="1" ht="12.75">
      <c r="A77" s="37">
        <v>201326</v>
      </c>
      <c r="B77" s="37">
        <v>3639</v>
      </c>
      <c r="C77" s="37" t="s">
        <v>333</v>
      </c>
      <c r="D77" s="58">
        <v>0</v>
      </c>
      <c r="E77" s="38">
        <v>3000000</v>
      </c>
      <c r="F77" s="39">
        <f>SUM(D77:E77)</f>
        <v>3000000</v>
      </c>
    </row>
    <row r="78" spans="1:6" s="25" customFormat="1" ht="12.75">
      <c r="A78" s="49"/>
      <c r="B78" s="49"/>
      <c r="C78" s="37"/>
      <c r="D78" s="39"/>
      <c r="E78" s="38"/>
      <c r="F78" s="39"/>
    </row>
    <row r="79" spans="1:6" s="25" customFormat="1" ht="12.75">
      <c r="A79" s="48">
        <v>201424</v>
      </c>
      <c r="B79" s="49">
        <v>3639</v>
      </c>
      <c r="C79" s="37" t="s">
        <v>364</v>
      </c>
      <c r="D79" s="58">
        <v>23400000</v>
      </c>
      <c r="E79" s="38">
        <v>-1400000</v>
      </c>
      <c r="F79" s="39">
        <f>SUM(D79:E79)</f>
        <v>22000000</v>
      </c>
    </row>
    <row r="80" spans="1:6" s="25" customFormat="1" ht="12.75">
      <c r="A80" s="48"/>
      <c r="B80" s="49"/>
      <c r="C80" s="37" t="s">
        <v>365</v>
      </c>
      <c r="D80" s="58"/>
      <c r="E80" s="38"/>
      <c r="F80" s="39"/>
    </row>
    <row r="81" spans="1:6" s="25" customFormat="1" ht="12.75">
      <c r="A81" s="48"/>
      <c r="B81" s="49"/>
      <c r="C81" s="37"/>
      <c r="D81" s="58"/>
      <c r="E81" s="38"/>
      <c r="F81" s="39"/>
    </row>
    <row r="82" spans="1:6" s="25" customFormat="1" ht="12.75">
      <c r="A82" s="46">
        <v>201501</v>
      </c>
      <c r="B82" s="49">
        <v>2219</v>
      </c>
      <c r="C82" s="37" t="s">
        <v>330</v>
      </c>
      <c r="D82" s="58">
        <v>0</v>
      </c>
      <c r="E82" s="38">
        <v>400000</v>
      </c>
      <c r="F82" s="39">
        <f>SUM(D82:E82)</f>
        <v>400000</v>
      </c>
    </row>
    <row r="83" spans="1:6" s="25" customFormat="1" ht="12.75">
      <c r="A83" s="46"/>
      <c r="B83" s="49"/>
      <c r="C83" s="37"/>
      <c r="D83" s="58"/>
      <c r="E83" s="38"/>
      <c r="F83" s="39"/>
    </row>
    <row r="84" spans="1:6" s="25" customFormat="1" ht="12.75">
      <c r="A84" s="46">
        <v>201519</v>
      </c>
      <c r="B84" s="46">
        <v>3613</v>
      </c>
      <c r="C84" s="48" t="s">
        <v>292</v>
      </c>
      <c r="D84" s="58">
        <v>1000000</v>
      </c>
      <c r="E84" s="38">
        <v>-600000</v>
      </c>
      <c r="F84" s="39">
        <f>SUM(D84:E84)</f>
        <v>400000</v>
      </c>
    </row>
    <row r="85" spans="1:6" s="25" customFormat="1" ht="12.75">
      <c r="A85" s="46"/>
      <c r="B85" s="46"/>
      <c r="C85" s="48" t="s">
        <v>368</v>
      </c>
      <c r="D85" s="58"/>
      <c r="E85" s="38"/>
      <c r="F85" s="39"/>
    </row>
    <row r="86" spans="1:6" s="25" customFormat="1" ht="12.75">
      <c r="A86" s="46"/>
      <c r="B86" s="49"/>
      <c r="C86" s="37" t="s">
        <v>369</v>
      </c>
      <c r="D86" s="58"/>
      <c r="E86" s="38"/>
      <c r="F86" s="39"/>
    </row>
    <row r="87" spans="1:6" s="25" customFormat="1" ht="12.75">
      <c r="A87" s="46"/>
      <c r="B87" s="49"/>
      <c r="C87" s="37"/>
      <c r="D87" s="58"/>
      <c r="E87" s="38"/>
      <c r="F87" s="39"/>
    </row>
    <row r="88" spans="1:6" s="25" customFormat="1" ht="12.75">
      <c r="A88" s="46">
        <v>201713</v>
      </c>
      <c r="B88" s="49">
        <v>3113</v>
      </c>
      <c r="C88" s="37" t="s">
        <v>370</v>
      </c>
      <c r="D88" s="58">
        <v>0</v>
      </c>
      <c r="E88" s="38">
        <v>1000000</v>
      </c>
      <c r="F88" s="39">
        <f>SUM(D88:E88)</f>
        <v>1000000</v>
      </c>
    </row>
    <row r="89" spans="1:6" s="25" customFormat="1" ht="12.75">
      <c r="A89" s="46"/>
      <c r="B89" s="49"/>
      <c r="C89" s="37"/>
      <c r="D89" s="58"/>
      <c r="E89" s="38"/>
      <c r="F89" s="39"/>
    </row>
    <row r="90" spans="1:6" s="25" customFormat="1" ht="12.75">
      <c r="A90" s="46">
        <v>201601</v>
      </c>
      <c r="B90" s="49">
        <v>2219</v>
      </c>
      <c r="C90" s="37" t="s">
        <v>355</v>
      </c>
      <c r="D90" s="58">
        <v>500000</v>
      </c>
      <c r="E90" s="38">
        <v>10000000</v>
      </c>
      <c r="F90" s="39">
        <f>SUM(D90:E90)</f>
        <v>10500000</v>
      </c>
    </row>
    <row r="91" spans="1:6" s="25" customFormat="1" ht="12.75">
      <c r="A91" s="46"/>
      <c r="B91" s="49"/>
      <c r="C91" s="37"/>
      <c r="D91" s="58"/>
      <c r="E91" s="38"/>
      <c r="F91" s="39"/>
    </row>
    <row r="92" spans="1:6" s="25" customFormat="1" ht="12.75">
      <c r="A92" s="49">
        <v>201605</v>
      </c>
      <c r="B92" s="49">
        <v>2219</v>
      </c>
      <c r="C92" s="49" t="s">
        <v>329</v>
      </c>
      <c r="D92" s="58">
        <v>5000000</v>
      </c>
      <c r="E92" s="38">
        <v>700000</v>
      </c>
      <c r="F92" s="39">
        <f>SUM(D92:E92)</f>
        <v>5700000</v>
      </c>
    </row>
    <row r="93" spans="1:6" s="25" customFormat="1" ht="12.75">
      <c r="A93" s="49"/>
      <c r="B93" s="49"/>
      <c r="C93" s="49"/>
      <c r="D93" s="58"/>
      <c r="E93" s="38"/>
      <c r="F93" s="39"/>
    </row>
    <row r="94" spans="1:6" s="25" customFormat="1" ht="12.75">
      <c r="A94" s="37">
        <v>201608</v>
      </c>
      <c r="B94" s="37">
        <v>3114</v>
      </c>
      <c r="C94" s="37" t="s">
        <v>358</v>
      </c>
      <c r="D94" s="58">
        <v>575524</v>
      </c>
      <c r="E94" s="38">
        <v>-75524</v>
      </c>
      <c r="F94" s="39">
        <f>SUM(D94:E94)</f>
        <v>500000</v>
      </c>
    </row>
    <row r="95" spans="1:6" s="25" customFormat="1" ht="12.75">
      <c r="A95" s="49"/>
      <c r="B95" s="49"/>
      <c r="C95" s="49"/>
      <c r="D95" s="58"/>
      <c r="E95" s="38"/>
      <c r="F95" s="39"/>
    </row>
    <row r="96" spans="1:6" s="25" customFormat="1" ht="12.75">
      <c r="A96" s="46">
        <v>201620</v>
      </c>
      <c r="B96" s="46">
        <v>3613</v>
      </c>
      <c r="C96" s="48" t="s">
        <v>343</v>
      </c>
      <c r="D96" s="58">
        <v>1000000</v>
      </c>
      <c r="E96" s="38">
        <v>1000000</v>
      </c>
      <c r="F96" s="39">
        <f>SUM(D96:E96)</f>
        <v>2000000</v>
      </c>
    </row>
    <row r="97" spans="1:6" s="25" customFormat="1" ht="12.75">
      <c r="A97" s="46"/>
      <c r="B97" s="46"/>
      <c r="C97" s="48"/>
      <c r="D97" s="58"/>
      <c r="E97" s="38"/>
      <c r="F97" s="39"/>
    </row>
    <row r="98" spans="1:6" s="25" customFormat="1" ht="12.75">
      <c r="A98" s="46">
        <v>201701</v>
      </c>
      <c r="B98" s="63">
        <v>2341</v>
      </c>
      <c r="C98" s="48" t="s">
        <v>363</v>
      </c>
      <c r="D98" s="58">
        <v>500000</v>
      </c>
      <c r="E98" s="38">
        <v>0</v>
      </c>
      <c r="F98" s="39">
        <f>SUM(D98:E98)</f>
        <v>500000</v>
      </c>
    </row>
    <row r="99" spans="1:6" s="25" customFormat="1" ht="12.75">
      <c r="A99" s="46"/>
      <c r="B99" s="63"/>
      <c r="C99" s="48" t="s">
        <v>362</v>
      </c>
      <c r="D99" s="58"/>
      <c r="E99" s="38"/>
      <c r="F99" s="39"/>
    </row>
    <row r="100" spans="1:6" s="25" customFormat="1" ht="12.75">
      <c r="A100" s="46"/>
      <c r="B100" s="46"/>
      <c r="C100" s="48"/>
      <c r="D100" s="58"/>
      <c r="E100" s="38"/>
      <c r="F100" s="39"/>
    </row>
    <row r="101" spans="1:6" s="25" customFormat="1" ht="12.75">
      <c r="A101" s="46">
        <v>201703</v>
      </c>
      <c r="B101" s="63"/>
      <c r="C101" s="48" t="s">
        <v>344</v>
      </c>
      <c r="D101" s="58">
        <v>3000000</v>
      </c>
      <c r="E101" s="38">
        <v>-2700000</v>
      </c>
      <c r="F101" s="39">
        <f>SUM(D101:E101)</f>
        <v>300000</v>
      </c>
    </row>
    <row r="102" spans="1:6" s="25" customFormat="1" ht="12.75">
      <c r="A102" s="46"/>
      <c r="B102" s="63"/>
      <c r="C102" s="48"/>
      <c r="D102" s="58"/>
      <c r="E102" s="38"/>
      <c r="F102" s="39"/>
    </row>
    <row r="103" spans="1:6" s="25" customFormat="1" ht="12.75">
      <c r="A103" s="46">
        <v>201705</v>
      </c>
      <c r="B103" s="63">
        <v>3639</v>
      </c>
      <c r="C103" s="48" t="s">
        <v>361</v>
      </c>
      <c r="D103" s="58">
        <v>2000000</v>
      </c>
      <c r="E103" s="38">
        <v>-1500000</v>
      </c>
      <c r="F103" s="39">
        <f>SUM(D103:E103)</f>
        <v>500000</v>
      </c>
    </row>
    <row r="104" spans="1:6" s="25" customFormat="1" ht="12.75">
      <c r="A104" s="46"/>
      <c r="B104" s="63"/>
      <c r="C104" s="48"/>
      <c r="D104" s="58"/>
      <c r="E104" s="38"/>
      <c r="F104" s="39"/>
    </row>
    <row r="105" spans="1:6" s="25" customFormat="1" ht="12.75">
      <c r="A105" s="48">
        <v>201709</v>
      </c>
      <c r="B105" s="49">
        <v>2212</v>
      </c>
      <c r="C105" s="37" t="s">
        <v>357</v>
      </c>
      <c r="D105" s="58">
        <v>100000</v>
      </c>
      <c r="E105" s="38">
        <v>-100000</v>
      </c>
      <c r="F105" s="39">
        <f>SUM(D105:E105)</f>
        <v>0</v>
      </c>
    </row>
    <row r="106" spans="1:6" s="25" customFormat="1" ht="12.75">
      <c r="A106" s="48"/>
      <c r="B106" s="49"/>
      <c r="C106" s="37"/>
      <c r="D106" s="58"/>
      <c r="E106" s="38"/>
      <c r="F106" s="39"/>
    </row>
    <row r="107" spans="1:6" s="25" customFormat="1" ht="12.75">
      <c r="A107" s="37">
        <v>201710</v>
      </c>
      <c r="B107" s="37">
        <v>3612</v>
      </c>
      <c r="C107" s="37" t="s">
        <v>359</v>
      </c>
      <c r="D107" s="58">
        <v>4000000</v>
      </c>
      <c r="E107" s="38">
        <v>-3700000</v>
      </c>
      <c r="F107" s="39">
        <f>SUM(D107:E107)</f>
        <v>300000</v>
      </c>
    </row>
    <row r="108" spans="1:6" s="25" customFormat="1" ht="12.75">
      <c r="A108" s="37"/>
      <c r="B108" s="37"/>
      <c r="C108" s="37"/>
      <c r="D108" s="58"/>
      <c r="E108" s="38"/>
      <c r="F108" s="39"/>
    </row>
    <row r="109" spans="1:6" s="25" customFormat="1" ht="12.75">
      <c r="A109" s="49">
        <v>201711</v>
      </c>
      <c r="B109" s="49">
        <v>3612</v>
      </c>
      <c r="C109" s="37" t="s">
        <v>360</v>
      </c>
      <c r="D109" s="58">
        <v>1000000</v>
      </c>
      <c r="E109" s="38">
        <v>600000</v>
      </c>
      <c r="F109" s="39">
        <f>SUM(D109:E109)</f>
        <v>1600000</v>
      </c>
    </row>
    <row r="110" spans="1:6" s="25" customFormat="1" ht="12.75">
      <c r="A110" s="49"/>
      <c r="B110" s="49"/>
      <c r="C110" s="37"/>
      <c r="D110" s="58"/>
      <c r="E110" s="38"/>
      <c r="F110" s="39"/>
    </row>
    <row r="111" spans="1:6" s="25" customFormat="1" ht="12.75">
      <c r="A111" s="46">
        <v>201712</v>
      </c>
      <c r="B111" s="65" t="s">
        <v>168</v>
      </c>
      <c r="C111" s="48" t="s">
        <v>366</v>
      </c>
      <c r="D111" s="58">
        <v>250000</v>
      </c>
      <c r="E111" s="38">
        <v>-250000</v>
      </c>
      <c r="F111" s="39">
        <f>SUM(D111:E111)</f>
        <v>0</v>
      </c>
    </row>
    <row r="112" spans="1:6" s="25" customFormat="1" ht="12.75">
      <c r="A112" s="46"/>
      <c r="B112" s="49"/>
      <c r="C112" s="37"/>
      <c r="D112" s="39"/>
      <c r="E112" s="38"/>
      <c r="F112" s="38"/>
    </row>
    <row r="113" spans="1:6" s="25" customFormat="1" ht="12.75">
      <c r="A113" s="46">
        <v>59</v>
      </c>
      <c r="B113" s="46">
        <v>6409</v>
      </c>
      <c r="C113" s="48" t="s">
        <v>305</v>
      </c>
      <c r="D113" s="47">
        <v>0</v>
      </c>
      <c r="E113" s="38">
        <v>2546129.3</v>
      </c>
      <c r="F113" s="39">
        <f>SUM(D113:E113)</f>
        <v>2546129.3</v>
      </c>
    </row>
    <row r="114" spans="1:6" s="25" customFormat="1" ht="12.75">
      <c r="A114" s="46"/>
      <c r="B114" s="46"/>
      <c r="C114" s="46"/>
      <c r="D114" s="45"/>
      <c r="E114" s="38"/>
      <c r="F114" s="38"/>
    </row>
    <row r="115" spans="1:6" s="25" customFormat="1" ht="12.75">
      <c r="A115" s="25" t="s">
        <v>304</v>
      </c>
      <c r="B115" s="44"/>
      <c r="C115" s="44"/>
      <c r="D115" s="40" t="s">
        <v>302</v>
      </c>
      <c r="E115" s="38">
        <f>SUM(E38:E113)</f>
        <v>9680903</v>
      </c>
      <c r="F115" s="40" t="s">
        <v>302</v>
      </c>
    </row>
    <row r="116" spans="4:6" ht="12.75">
      <c r="D116" s="39"/>
      <c r="F116" s="39"/>
    </row>
    <row r="117" spans="1:6" s="25" customFormat="1" ht="12.75">
      <c r="A117" s="25" t="s">
        <v>327</v>
      </c>
      <c r="B117" s="44"/>
      <c r="C117" s="44"/>
      <c r="D117" s="40" t="s">
        <v>302</v>
      </c>
      <c r="E117" s="38">
        <f>Rozpočet!D362</f>
        <v>162751364</v>
      </c>
      <c r="F117" s="40" t="s">
        <v>302</v>
      </c>
    </row>
    <row r="118" spans="1:6" s="25" customFormat="1" ht="12.75">
      <c r="A118" s="27" t="s">
        <v>328</v>
      </c>
      <c r="B118" s="43"/>
      <c r="C118" s="43"/>
      <c r="D118" s="41" t="s">
        <v>302</v>
      </c>
      <c r="E118" s="42">
        <f>SUM(E115+E117)</f>
        <v>172432267</v>
      </c>
      <c r="F118" s="41" t="s">
        <v>302</v>
      </c>
    </row>
    <row r="119" spans="4:6" ht="12.75">
      <c r="D119" s="39"/>
      <c r="F119" s="39"/>
    </row>
    <row r="120" spans="1:6" ht="12.75">
      <c r="A120" s="25" t="s">
        <v>303</v>
      </c>
      <c r="D120" s="40" t="s">
        <v>302</v>
      </c>
      <c r="E120" s="38">
        <f>SUM(E33-E115)</f>
        <v>0</v>
      </c>
      <c r="F120" s="40" t="s">
        <v>302</v>
      </c>
    </row>
    <row r="121" ht="12.75">
      <c r="A121" s="25"/>
    </row>
    <row r="122" ht="12.75">
      <c r="A122" s="20" t="s">
        <v>300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1">
      <pane ySplit="5" topLeftCell="A30" activePane="bottomLeft" state="frozen"/>
      <selection pane="topLeft" activeCell="A1" sqref="A1"/>
      <selection pane="bottomLeft" activeCell="B14" sqref="B14:F14"/>
    </sheetView>
  </sheetViews>
  <sheetFormatPr defaultColWidth="9.140625" defaultRowHeight="12.75"/>
  <cols>
    <col min="1" max="1" width="6.28125" style="0" customWidth="1"/>
    <col min="2" max="2" width="4.7109375" style="37" customWidth="1"/>
    <col min="3" max="3" width="55.57421875" style="37" customWidth="1"/>
    <col min="4" max="4" width="11.421875" style="37" customWidth="1"/>
    <col min="5" max="5" width="11.28125" style="38" customWidth="1"/>
    <col min="6" max="6" width="10.28125" style="37" customWidth="1"/>
  </cols>
  <sheetData>
    <row r="1" spans="1:7" s="25" customFormat="1" ht="12.75">
      <c r="A1" s="27" t="s">
        <v>321</v>
      </c>
      <c r="B1" s="43"/>
      <c r="C1" s="43"/>
      <c r="D1" s="43"/>
      <c r="E1" s="42"/>
      <c r="F1" s="43"/>
      <c r="G1" s="29"/>
    </row>
    <row r="2" spans="1:7" s="25" customFormat="1" ht="12.75">
      <c r="A2" s="27" t="s">
        <v>385</v>
      </c>
      <c r="B2" s="43"/>
      <c r="C2" s="43"/>
      <c r="D2" s="43"/>
      <c r="E2" s="42"/>
      <c r="F2" s="43"/>
      <c r="G2" s="29"/>
    </row>
    <row r="3" spans="1:7" ht="12.75">
      <c r="A3" s="27" t="s">
        <v>386</v>
      </c>
      <c r="B3" s="57"/>
      <c r="C3" s="57"/>
      <c r="D3" s="57"/>
      <c r="E3" s="42"/>
      <c r="F3" s="57"/>
      <c r="G3" s="56"/>
    </row>
    <row r="4" spans="4:6" ht="12.75">
      <c r="D4" s="54" t="s">
        <v>319</v>
      </c>
      <c r="E4" s="55" t="s">
        <v>318</v>
      </c>
      <c r="F4" s="54" t="s">
        <v>317</v>
      </c>
    </row>
    <row r="5" spans="2:6" s="25" customFormat="1" ht="12.75">
      <c r="B5" s="44"/>
      <c r="C5" s="44"/>
      <c r="D5" s="54" t="s">
        <v>316</v>
      </c>
      <c r="E5" s="55" t="s">
        <v>315</v>
      </c>
      <c r="F5" s="54" t="s">
        <v>314</v>
      </c>
    </row>
    <row r="6" spans="1:6" s="25" customFormat="1" ht="15">
      <c r="A6" s="50" t="s">
        <v>313</v>
      </c>
      <c r="B6" s="44"/>
      <c r="C6" s="44"/>
      <c r="D6" s="54"/>
      <c r="E6" s="55"/>
      <c r="F6" s="54"/>
    </row>
    <row r="7" spans="1:6" s="25" customFormat="1" ht="12.75">
      <c r="A7" s="25" t="s">
        <v>0</v>
      </c>
      <c r="B7" s="25" t="s">
        <v>312</v>
      </c>
      <c r="C7" s="44"/>
      <c r="D7" s="44"/>
      <c r="E7" s="38"/>
      <c r="F7" s="44"/>
    </row>
    <row r="8" spans="3:6" s="25" customFormat="1" ht="12.75">
      <c r="C8" s="44"/>
      <c r="D8" s="44"/>
      <c r="E8" s="38"/>
      <c r="F8" s="44"/>
    </row>
    <row r="9" spans="3:6" s="25" customFormat="1" ht="12.75">
      <c r="C9" s="37" t="s">
        <v>400</v>
      </c>
      <c r="D9" s="44"/>
      <c r="E9" s="38"/>
      <c r="F9" s="44"/>
    </row>
    <row r="10" spans="2:6" s="25" customFormat="1" ht="12.75">
      <c r="B10" s="52">
        <v>4122</v>
      </c>
      <c r="C10" s="52" t="s">
        <v>401</v>
      </c>
      <c r="D10" s="39">
        <v>0</v>
      </c>
      <c r="E10" s="38">
        <v>58836</v>
      </c>
      <c r="F10" s="39">
        <f>SUM(D10:E10)</f>
        <v>58836</v>
      </c>
    </row>
    <row r="11" spans="3:6" s="25" customFormat="1" ht="12.75">
      <c r="C11" s="44"/>
      <c r="D11" s="44"/>
      <c r="E11" s="38"/>
      <c r="F11" s="44"/>
    </row>
    <row r="12" spans="1:6" s="25" customFormat="1" ht="12.75">
      <c r="A12" s="44"/>
      <c r="B12" s="37"/>
      <c r="C12" s="37" t="s">
        <v>338</v>
      </c>
      <c r="D12" s="39"/>
      <c r="E12" s="38"/>
      <c r="F12" s="38"/>
    </row>
    <row r="13" spans="1:6" s="25" customFormat="1" ht="12.75">
      <c r="A13" s="44"/>
      <c r="B13" s="37">
        <v>4222</v>
      </c>
      <c r="C13" s="37" t="s">
        <v>395</v>
      </c>
      <c r="D13" s="39">
        <v>0</v>
      </c>
      <c r="E13" s="38">
        <v>170000</v>
      </c>
      <c r="F13" s="39">
        <f>SUM(D13:E13)</f>
        <v>170000</v>
      </c>
    </row>
    <row r="14" spans="1:6" s="25" customFormat="1" ht="12.75">
      <c r="A14" s="44"/>
      <c r="B14" s="52">
        <v>4222</v>
      </c>
      <c r="C14" s="52" t="s">
        <v>401</v>
      </c>
      <c r="D14" s="39">
        <v>0</v>
      </c>
      <c r="E14" s="38">
        <v>41164</v>
      </c>
      <c r="F14" s="39">
        <f>SUM(D14:E14)</f>
        <v>41164</v>
      </c>
    </row>
    <row r="15" spans="1:6" s="25" customFormat="1" ht="12.75">
      <c r="A15" s="44"/>
      <c r="B15" s="37"/>
      <c r="C15" s="37"/>
      <c r="D15" s="39"/>
      <c r="E15" s="38"/>
      <c r="F15" s="39"/>
    </row>
    <row r="16" spans="1:6" s="25" customFormat="1" ht="12.75">
      <c r="A16" s="25" t="s">
        <v>311</v>
      </c>
      <c r="B16" s="37"/>
      <c r="C16" s="37"/>
      <c r="D16" s="40" t="s">
        <v>302</v>
      </c>
      <c r="E16" s="38">
        <f>SUM(E5:E15)</f>
        <v>270000</v>
      </c>
      <c r="F16" s="40" t="s">
        <v>302</v>
      </c>
    </row>
    <row r="17" spans="4:6" ht="12.75">
      <c r="D17" s="39"/>
      <c r="F17" s="39"/>
    </row>
    <row r="18" spans="1:6" s="25" customFormat="1" ht="12.75">
      <c r="A18" s="25" t="s">
        <v>387</v>
      </c>
      <c r="B18" s="44"/>
      <c r="C18" s="44"/>
      <c r="D18" s="40" t="s">
        <v>302</v>
      </c>
      <c r="E18" s="38">
        <f>'RO č.1 ZM'!E25</f>
        <v>114078902</v>
      </c>
      <c r="F18" s="40" t="s">
        <v>302</v>
      </c>
    </row>
    <row r="19" spans="1:6" s="25" customFormat="1" ht="12.75">
      <c r="A19" s="27" t="s">
        <v>388</v>
      </c>
      <c r="B19" s="43"/>
      <c r="C19" s="43"/>
      <c r="D19" s="41" t="s">
        <v>302</v>
      </c>
      <c r="E19" s="42">
        <f>SUM(E16+E18)</f>
        <v>114348902</v>
      </c>
      <c r="F19" s="41" t="s">
        <v>302</v>
      </c>
    </row>
    <row r="20" spans="4:7" ht="12.75">
      <c r="D20" s="39"/>
      <c r="F20" s="39"/>
      <c r="G20" s="4"/>
    </row>
    <row r="21" spans="1:6" s="25" customFormat="1" ht="12.75">
      <c r="A21" s="25" t="s">
        <v>10</v>
      </c>
      <c r="B21" s="44"/>
      <c r="C21" s="44"/>
      <c r="D21" s="38"/>
      <c r="E21" s="38"/>
      <c r="F21" s="38"/>
    </row>
    <row r="22" spans="2:6" s="25" customFormat="1" ht="12.75">
      <c r="B22" s="44"/>
      <c r="C22" s="44"/>
      <c r="D22" s="38"/>
      <c r="E22" s="38"/>
      <c r="F22" s="38"/>
    </row>
    <row r="23" spans="1:6" ht="12.75">
      <c r="A23" s="17"/>
      <c r="B23" s="52"/>
      <c r="C23" s="52"/>
      <c r="D23" s="51"/>
      <c r="F23" s="39"/>
    </row>
    <row r="24" spans="1:6" ht="12.75">
      <c r="A24" s="17"/>
      <c r="B24" s="52"/>
      <c r="C24" s="52"/>
      <c r="D24" s="51"/>
      <c r="F24" s="39"/>
    </row>
    <row r="25" spans="1:6" s="25" customFormat="1" ht="12.75">
      <c r="A25" s="25" t="s">
        <v>309</v>
      </c>
      <c r="B25" s="44"/>
      <c r="C25" s="44"/>
      <c r="D25" s="40" t="s">
        <v>302</v>
      </c>
      <c r="E25" s="38">
        <f>SUM(E21:E24)</f>
        <v>0</v>
      </c>
      <c r="F25" s="40" t="s">
        <v>302</v>
      </c>
    </row>
    <row r="26" spans="1:6" s="25" customFormat="1" ht="12.75">
      <c r="A26" s="25" t="s">
        <v>308</v>
      </c>
      <c r="B26" s="44"/>
      <c r="C26" s="44"/>
      <c r="D26" s="40" t="s">
        <v>302</v>
      </c>
      <c r="E26" s="38">
        <f>SUM(E16+E25)</f>
        <v>270000</v>
      </c>
      <c r="F26" s="40" t="s">
        <v>302</v>
      </c>
    </row>
    <row r="27" spans="4:6" ht="12.75">
      <c r="D27" s="39"/>
      <c r="F27" s="39"/>
    </row>
    <row r="28" spans="1:6" s="25" customFormat="1" ht="12.75">
      <c r="A28" s="25" t="s">
        <v>389</v>
      </c>
      <c r="B28" s="44"/>
      <c r="C28" s="44"/>
      <c r="D28" s="40" t="s">
        <v>302</v>
      </c>
      <c r="E28" s="38">
        <f>'RO č.1 ZM'!E36</f>
        <v>172432267</v>
      </c>
      <c r="F28" s="40" t="s">
        <v>302</v>
      </c>
    </row>
    <row r="29" spans="1:6" s="25" customFormat="1" ht="12.75">
      <c r="A29" s="27" t="s">
        <v>390</v>
      </c>
      <c r="B29" s="43"/>
      <c r="C29" s="43"/>
      <c r="D29" s="41" t="s">
        <v>302</v>
      </c>
      <c r="E29" s="42">
        <f>SUM(E26+E28)</f>
        <v>172702267</v>
      </c>
      <c r="F29" s="41" t="s">
        <v>302</v>
      </c>
    </row>
    <row r="30" spans="2:6" s="25" customFormat="1" ht="12.75">
      <c r="B30" s="44"/>
      <c r="C30" s="44"/>
      <c r="D30" s="38"/>
      <c r="E30" s="38"/>
      <c r="F30" s="38"/>
    </row>
    <row r="31" spans="1:6" s="25" customFormat="1" ht="15">
      <c r="A31" s="50" t="s">
        <v>307</v>
      </c>
      <c r="B31" s="44"/>
      <c r="C31" s="44"/>
      <c r="D31" s="38"/>
      <c r="E31" s="38"/>
      <c r="F31" s="38"/>
    </row>
    <row r="32" spans="1:6" s="25" customFormat="1" ht="12.75">
      <c r="A32" s="25" t="s">
        <v>306</v>
      </c>
      <c r="B32" s="44" t="s">
        <v>0</v>
      </c>
      <c r="C32" s="44"/>
      <c r="D32" s="38"/>
      <c r="E32" s="38"/>
      <c r="F32" s="38"/>
    </row>
    <row r="33" spans="2:6" s="25" customFormat="1" ht="12.75">
      <c r="B33" s="44"/>
      <c r="C33" s="44"/>
      <c r="D33" s="38"/>
      <c r="E33" s="38"/>
      <c r="F33" s="38"/>
    </row>
    <row r="34" spans="1:6" s="25" customFormat="1" ht="12.75">
      <c r="A34" s="46">
        <v>201519</v>
      </c>
      <c r="B34" s="46">
        <v>3613</v>
      </c>
      <c r="C34" s="37" t="s">
        <v>394</v>
      </c>
      <c r="D34" s="58">
        <v>400000</v>
      </c>
      <c r="E34" s="38">
        <v>300000</v>
      </c>
      <c r="F34" s="39">
        <f>SUM(D34:E34)</f>
        <v>700000</v>
      </c>
    </row>
    <row r="35" spans="1:6" s="25" customFormat="1" ht="12.75">
      <c r="A35" s="46"/>
      <c r="B35" s="46"/>
      <c r="C35" s="37"/>
      <c r="D35" s="58"/>
      <c r="E35" s="38"/>
      <c r="F35" s="39"/>
    </row>
    <row r="36" spans="1:6" s="25" customFormat="1" ht="12.75">
      <c r="A36" s="46">
        <v>201627</v>
      </c>
      <c r="B36" s="46">
        <v>6171</v>
      </c>
      <c r="C36" s="37" t="s">
        <v>398</v>
      </c>
      <c r="D36" s="58">
        <v>0</v>
      </c>
      <c r="E36" s="38">
        <v>200000</v>
      </c>
      <c r="F36" s="39">
        <f>SUM(D36:E36)</f>
        <v>200000</v>
      </c>
    </row>
    <row r="37" spans="1:6" s="25" customFormat="1" ht="12.75">
      <c r="A37" s="46"/>
      <c r="B37" s="46"/>
      <c r="C37" s="48"/>
      <c r="D37" s="58"/>
      <c r="E37" s="38"/>
      <c r="F37" s="39"/>
    </row>
    <row r="38" spans="1:6" s="25" customFormat="1" ht="12.75">
      <c r="A38" s="46">
        <v>201713</v>
      </c>
      <c r="B38" s="49">
        <v>3113</v>
      </c>
      <c r="C38" s="37" t="s">
        <v>370</v>
      </c>
      <c r="D38" s="58">
        <v>1000000</v>
      </c>
      <c r="E38" s="38">
        <v>300000</v>
      </c>
      <c r="F38" s="39">
        <f>SUM(D38:E38)</f>
        <v>1300000</v>
      </c>
    </row>
    <row r="39" spans="1:6" s="25" customFormat="1" ht="12.75">
      <c r="A39" s="46"/>
      <c r="B39" s="49"/>
      <c r="C39" s="37" t="s">
        <v>393</v>
      </c>
      <c r="D39" s="58"/>
      <c r="E39" s="38"/>
      <c r="F39" s="39"/>
    </row>
    <row r="40" spans="1:6" s="25" customFormat="1" ht="12.75">
      <c r="A40" s="46">
        <v>201714</v>
      </c>
      <c r="B40" s="49">
        <v>2219</v>
      </c>
      <c r="C40" s="37" t="s">
        <v>396</v>
      </c>
      <c r="D40" s="58">
        <v>0</v>
      </c>
      <c r="E40" s="38">
        <v>200000</v>
      </c>
      <c r="F40" s="39">
        <f>SUM(D40:E40)</f>
        <v>200000</v>
      </c>
    </row>
    <row r="41" spans="1:6" s="25" customFormat="1" ht="12.75">
      <c r="A41" s="46"/>
      <c r="B41" s="49"/>
      <c r="C41" s="37"/>
      <c r="D41" s="58"/>
      <c r="E41" s="38"/>
      <c r="F41" s="39"/>
    </row>
    <row r="42" spans="1:6" s="25" customFormat="1" ht="12.75">
      <c r="A42" s="46">
        <v>59</v>
      </c>
      <c r="B42" s="46">
        <v>6409</v>
      </c>
      <c r="C42" s="48" t="s">
        <v>399</v>
      </c>
      <c r="D42" s="47">
        <f>'RO č.1 ZM'!F113</f>
        <v>2546129.3</v>
      </c>
      <c r="E42" s="38">
        <v>-730000</v>
      </c>
      <c r="F42" s="39">
        <f>SUM(D42:E42)</f>
        <v>1816129.2999999998</v>
      </c>
    </row>
    <row r="43" spans="1:6" s="25" customFormat="1" ht="12.75">
      <c r="A43" s="46"/>
      <c r="B43" s="46"/>
      <c r="C43" s="46"/>
      <c r="D43" s="45"/>
      <c r="E43" s="38"/>
      <c r="F43" s="38"/>
    </row>
    <row r="44" spans="1:6" s="25" customFormat="1" ht="12.75">
      <c r="A44" s="25" t="s">
        <v>304</v>
      </c>
      <c r="B44" s="44"/>
      <c r="C44" s="44"/>
      <c r="D44" s="40" t="s">
        <v>302</v>
      </c>
      <c r="E44" s="38">
        <f>SUM(E31:E42)</f>
        <v>270000</v>
      </c>
      <c r="F44" s="40" t="s">
        <v>302</v>
      </c>
    </row>
    <row r="45" spans="4:6" ht="12.75">
      <c r="D45" s="39"/>
      <c r="F45" s="39"/>
    </row>
    <row r="46" spans="1:6" s="25" customFormat="1" ht="12.75">
      <c r="A46" s="25" t="s">
        <v>391</v>
      </c>
      <c r="B46" s="44"/>
      <c r="C46" s="44"/>
      <c r="D46" s="40" t="s">
        <v>302</v>
      </c>
      <c r="E46" s="38">
        <f>'RO č.1 ZM'!E118</f>
        <v>172432267</v>
      </c>
      <c r="F46" s="40" t="s">
        <v>302</v>
      </c>
    </row>
    <row r="47" spans="1:6" s="25" customFormat="1" ht="12.75">
      <c r="A47" s="27" t="s">
        <v>392</v>
      </c>
      <c r="B47" s="43"/>
      <c r="C47" s="43"/>
      <c r="D47" s="41" t="s">
        <v>302</v>
      </c>
      <c r="E47" s="42">
        <f>SUM(E44+E46)</f>
        <v>172702267</v>
      </c>
      <c r="F47" s="41" t="s">
        <v>302</v>
      </c>
    </row>
    <row r="48" spans="4:6" ht="12.75">
      <c r="D48" s="39"/>
      <c r="F48" s="39"/>
    </row>
    <row r="49" spans="1:6" ht="12.75">
      <c r="A49" s="25" t="s">
        <v>303</v>
      </c>
      <c r="D49" s="40" t="s">
        <v>302</v>
      </c>
      <c r="E49" s="38">
        <f>SUM(E26-E44)</f>
        <v>0</v>
      </c>
      <c r="F49" s="40" t="s">
        <v>302</v>
      </c>
    </row>
    <row r="50" ht="12.75">
      <c r="A50" s="25"/>
    </row>
    <row r="51" ht="12.75">
      <c r="A51" s="25"/>
    </row>
    <row r="52" ht="12.75">
      <c r="A52" s="25"/>
    </row>
    <row r="53" ht="12.75">
      <c r="A53" s="20" t="s">
        <v>300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1"/>
  <sheetViews>
    <sheetView zoomScale="125" zoomScaleNormal="125" zoomScalePageLayoutView="0" workbookViewId="0" topLeftCell="A1">
      <pane ySplit="5" topLeftCell="A84" activePane="bottomLeft" state="frozen"/>
      <selection pane="topLeft" activeCell="A1" sqref="A1"/>
      <selection pane="bottomLeft" activeCell="C82" sqref="C82:C93"/>
    </sheetView>
  </sheetViews>
  <sheetFormatPr defaultColWidth="9.140625" defaultRowHeight="12.75"/>
  <cols>
    <col min="1" max="1" width="6.28125" style="0" customWidth="1"/>
    <col min="2" max="2" width="4.7109375" style="37" customWidth="1"/>
    <col min="3" max="3" width="55.57421875" style="37" customWidth="1"/>
    <col min="4" max="4" width="11.421875" style="37" customWidth="1"/>
    <col min="5" max="5" width="11.28125" style="38" customWidth="1"/>
    <col min="6" max="6" width="10.28125" style="37" customWidth="1"/>
  </cols>
  <sheetData>
    <row r="1" spans="1:7" s="25" customFormat="1" ht="12.75">
      <c r="A1" s="27" t="s">
        <v>321</v>
      </c>
      <c r="B1" s="43"/>
      <c r="C1" s="43"/>
      <c r="D1" s="43"/>
      <c r="E1" s="42"/>
      <c r="F1" s="43"/>
      <c r="G1" s="29"/>
    </row>
    <row r="2" spans="1:7" s="25" customFormat="1" ht="12.75">
      <c r="A2" s="27" t="s">
        <v>405</v>
      </c>
      <c r="B2" s="43"/>
      <c r="C2" s="43"/>
      <c r="D2" s="43"/>
      <c r="E2" s="42"/>
      <c r="F2" s="43"/>
      <c r="G2" s="29"/>
    </row>
    <row r="3" spans="1:7" ht="12.75">
      <c r="A3" s="27" t="s">
        <v>406</v>
      </c>
      <c r="B3" s="57"/>
      <c r="C3" s="57"/>
      <c r="D3" s="57"/>
      <c r="E3" s="42"/>
      <c r="F3" s="57"/>
      <c r="G3" s="56"/>
    </row>
    <row r="4" spans="4:6" ht="12.75">
      <c r="D4" s="54" t="s">
        <v>319</v>
      </c>
      <c r="E4" s="55" t="s">
        <v>318</v>
      </c>
      <c r="F4" s="54" t="s">
        <v>317</v>
      </c>
    </row>
    <row r="5" spans="2:6" s="25" customFormat="1" ht="12.75">
      <c r="B5" s="44"/>
      <c r="C5" s="44"/>
      <c r="D5" s="54" t="s">
        <v>316</v>
      </c>
      <c r="E5" s="55" t="s">
        <v>315</v>
      </c>
      <c r="F5" s="54" t="s">
        <v>314</v>
      </c>
    </row>
    <row r="6" spans="1:6" s="25" customFormat="1" ht="15">
      <c r="A6" s="50" t="s">
        <v>313</v>
      </c>
      <c r="B6" s="44"/>
      <c r="C6" s="44"/>
      <c r="D6" s="54"/>
      <c r="E6" s="55"/>
      <c r="F6" s="54"/>
    </row>
    <row r="7" spans="1:6" s="25" customFormat="1" ht="12.75">
      <c r="A7" s="25" t="s">
        <v>0</v>
      </c>
      <c r="B7" s="25" t="s">
        <v>312</v>
      </c>
      <c r="C7" s="44"/>
      <c r="D7" s="44"/>
      <c r="E7" s="38"/>
      <c r="F7" s="44"/>
    </row>
    <row r="8" spans="3:6" s="25" customFormat="1" ht="12.75">
      <c r="C8" s="44"/>
      <c r="D8" s="44"/>
      <c r="E8" s="38"/>
      <c r="F8" s="44"/>
    </row>
    <row r="9" spans="2:6" s="25" customFormat="1" ht="12.75">
      <c r="B9" s="52"/>
      <c r="C9" s="37" t="s">
        <v>400</v>
      </c>
      <c r="D9" s="39"/>
      <c r="E9" s="38"/>
      <c r="F9" s="44"/>
    </row>
    <row r="10" spans="2:6" s="25" customFormat="1" ht="12.75">
      <c r="B10" s="52">
        <v>4122</v>
      </c>
      <c r="C10" s="37" t="s">
        <v>419</v>
      </c>
      <c r="D10" s="39">
        <v>0</v>
      </c>
      <c r="E10" s="38">
        <v>330000</v>
      </c>
      <c r="F10" s="39">
        <f>SUM(D10:E10)</f>
        <v>330000</v>
      </c>
    </row>
    <row r="11" spans="2:6" s="25" customFormat="1" ht="12.75">
      <c r="B11" s="52">
        <v>4122</v>
      </c>
      <c r="C11" s="37" t="s">
        <v>420</v>
      </c>
      <c r="D11" s="39">
        <v>0</v>
      </c>
      <c r="E11" s="38">
        <v>69000</v>
      </c>
      <c r="F11" s="39">
        <f>SUM(D11:E11)</f>
        <v>69000</v>
      </c>
    </row>
    <row r="12" spans="2:6" s="25" customFormat="1" ht="12.75">
      <c r="B12" s="52">
        <v>4122</v>
      </c>
      <c r="C12" s="37" t="s">
        <v>421</v>
      </c>
      <c r="D12" s="39">
        <v>0</v>
      </c>
      <c r="E12" s="38">
        <v>1669000</v>
      </c>
      <c r="F12" s="39">
        <f>SUM(D12:E12)</f>
        <v>1669000</v>
      </c>
    </row>
    <row r="13" spans="2:6" s="25" customFormat="1" ht="12.75">
      <c r="B13" s="52">
        <v>4122</v>
      </c>
      <c r="C13" s="37" t="s">
        <v>422</v>
      </c>
      <c r="D13" s="39">
        <v>0</v>
      </c>
      <c r="E13" s="38">
        <v>352000</v>
      </c>
      <c r="F13" s="39">
        <f>SUM(D13:E13)</f>
        <v>352000</v>
      </c>
    </row>
    <row r="14" spans="2:6" s="25" customFormat="1" ht="12.75">
      <c r="B14" s="52"/>
      <c r="C14" s="37"/>
      <c r="D14" s="39"/>
      <c r="E14" s="38"/>
      <c r="F14" s="44"/>
    </row>
    <row r="15" spans="2:6" s="25" customFormat="1" ht="12.75">
      <c r="B15" s="52">
        <v>4131</v>
      </c>
      <c r="C15" s="52" t="s">
        <v>397</v>
      </c>
      <c r="D15" s="58">
        <v>900000</v>
      </c>
      <c r="E15" s="38">
        <v>-315743.46</v>
      </c>
      <c r="F15" s="39">
        <f>SUM(D15:E15)</f>
        <v>584256.54</v>
      </c>
    </row>
    <row r="16" spans="2:6" s="25" customFormat="1" ht="12.75">
      <c r="B16" s="52"/>
      <c r="C16" s="52"/>
      <c r="D16" s="58"/>
      <c r="E16" s="38"/>
      <c r="F16" s="39"/>
    </row>
    <row r="17" spans="1:7" s="25" customFormat="1" ht="12.75">
      <c r="A17" s="52">
        <v>3111</v>
      </c>
      <c r="B17" s="52">
        <v>2122</v>
      </c>
      <c r="C17" s="52" t="s">
        <v>413</v>
      </c>
      <c r="D17" s="58">
        <v>107500</v>
      </c>
      <c r="E17" s="60">
        <v>-10148</v>
      </c>
      <c r="F17" s="51">
        <f>SUM(D17:E17)</f>
        <v>97352</v>
      </c>
      <c r="G17" s="6"/>
    </row>
    <row r="18" spans="1:7" s="25" customFormat="1" ht="12.75">
      <c r="A18" s="52">
        <v>3113</v>
      </c>
      <c r="B18" s="52">
        <v>2122</v>
      </c>
      <c r="C18" s="52" t="s">
        <v>424</v>
      </c>
      <c r="D18" s="58">
        <v>73000</v>
      </c>
      <c r="E18" s="60">
        <v>-301</v>
      </c>
      <c r="F18" s="51">
        <f>SUM(D18:E18)</f>
        <v>72699</v>
      </c>
      <c r="G18" s="6"/>
    </row>
    <row r="19" spans="1:7" s="25" customFormat="1" ht="12.75">
      <c r="A19" s="52">
        <v>3114</v>
      </c>
      <c r="B19" s="52">
        <v>2122</v>
      </c>
      <c r="C19" s="52" t="s">
        <v>415</v>
      </c>
      <c r="D19" s="58">
        <v>43224</v>
      </c>
      <c r="E19" s="60">
        <v>681</v>
      </c>
      <c r="F19" s="51">
        <f>SUM(D19:E19)</f>
        <v>43905</v>
      </c>
      <c r="G19" s="6"/>
    </row>
    <row r="20" spans="2:6" s="25" customFormat="1" ht="12.75">
      <c r="B20" s="52"/>
      <c r="C20" s="52"/>
      <c r="D20" s="58"/>
      <c r="E20" s="38"/>
      <c r="F20" s="39"/>
    </row>
    <row r="21" spans="1:6" s="25" customFormat="1" ht="12.75">
      <c r="A21" s="52">
        <v>3319</v>
      </c>
      <c r="B21" s="52">
        <v>2122</v>
      </c>
      <c r="C21" s="52" t="s">
        <v>402</v>
      </c>
      <c r="D21" s="58">
        <v>33000</v>
      </c>
      <c r="E21" s="38">
        <v>-31296</v>
      </c>
      <c r="F21" s="39">
        <f>SUM(D21:E21)</f>
        <v>1704</v>
      </c>
    </row>
    <row r="22" spans="1:6" s="25" customFormat="1" ht="12.75">
      <c r="A22" s="52"/>
      <c r="B22" s="52"/>
      <c r="C22" s="52"/>
      <c r="D22" s="58"/>
      <c r="E22" s="38"/>
      <c r="F22" s="39"/>
    </row>
    <row r="23" spans="1:6" s="25" customFormat="1" ht="12.75">
      <c r="A23" s="52">
        <v>3511</v>
      </c>
      <c r="B23" s="52">
        <v>2122</v>
      </c>
      <c r="C23" s="52" t="s">
        <v>427</v>
      </c>
      <c r="D23" s="58">
        <v>190000</v>
      </c>
      <c r="E23" s="38">
        <v>21417</v>
      </c>
      <c r="F23" s="39">
        <f>SUM(D23:E23)</f>
        <v>211417</v>
      </c>
    </row>
    <row r="24" spans="2:6" s="25" customFormat="1" ht="12.75">
      <c r="B24" s="37"/>
      <c r="C24" s="37"/>
      <c r="D24" s="39"/>
      <c r="E24" s="38"/>
      <c r="F24" s="39"/>
    </row>
    <row r="25" spans="1:6" s="25" customFormat="1" ht="12.75">
      <c r="A25" s="44"/>
      <c r="B25" s="37"/>
      <c r="C25" s="37"/>
      <c r="D25" s="39"/>
      <c r="E25" s="38"/>
      <c r="F25" s="39"/>
    </row>
    <row r="26" spans="1:6" s="25" customFormat="1" ht="12.75">
      <c r="A26" s="25" t="s">
        <v>311</v>
      </c>
      <c r="B26" s="37"/>
      <c r="C26" s="37"/>
      <c r="D26" s="40" t="s">
        <v>302</v>
      </c>
      <c r="E26" s="38">
        <f>SUM(E5:E25)</f>
        <v>2084609.54</v>
      </c>
      <c r="F26" s="40" t="s">
        <v>302</v>
      </c>
    </row>
    <row r="27" spans="4:6" ht="12.75">
      <c r="D27" s="39"/>
      <c r="F27" s="39"/>
    </row>
    <row r="28" spans="1:6" s="25" customFormat="1" ht="12.75">
      <c r="A28" s="25" t="s">
        <v>412</v>
      </c>
      <c r="B28" s="44"/>
      <c r="C28" s="44"/>
      <c r="D28" s="40" t="s">
        <v>302</v>
      </c>
      <c r="E28" s="38">
        <f>'RO č.2 RM'!E19</f>
        <v>114348902</v>
      </c>
      <c r="F28" s="40" t="s">
        <v>302</v>
      </c>
    </row>
    <row r="29" spans="1:6" s="25" customFormat="1" ht="12.75">
      <c r="A29" s="27" t="s">
        <v>407</v>
      </c>
      <c r="B29" s="43"/>
      <c r="C29" s="43"/>
      <c r="D29" s="41" t="s">
        <v>302</v>
      </c>
      <c r="E29" s="42">
        <f>SUM(E26+E28)</f>
        <v>116433511.54</v>
      </c>
      <c r="F29" s="41" t="s">
        <v>302</v>
      </c>
    </row>
    <row r="30" spans="4:7" ht="12.75">
      <c r="D30" s="39"/>
      <c r="F30" s="39"/>
      <c r="G30" s="4"/>
    </row>
    <row r="31" spans="1:6" s="25" customFormat="1" ht="12.75">
      <c r="A31" s="25" t="s">
        <v>10</v>
      </c>
      <c r="B31" s="44"/>
      <c r="C31" s="44"/>
      <c r="D31" s="38"/>
      <c r="E31" s="38"/>
      <c r="F31" s="38"/>
    </row>
    <row r="32" spans="2:6" s="25" customFormat="1" ht="12.75">
      <c r="B32" s="44"/>
      <c r="C32" s="44"/>
      <c r="D32" s="38"/>
      <c r="E32" s="38"/>
      <c r="F32" s="38"/>
    </row>
    <row r="33" spans="1:6" ht="12.75">
      <c r="A33" s="17"/>
      <c r="B33" s="52"/>
      <c r="C33" s="52"/>
      <c r="D33" s="51"/>
      <c r="F33" s="39"/>
    </row>
    <row r="34" spans="1:6" s="25" customFormat="1" ht="12.75">
      <c r="A34" s="25" t="s">
        <v>309</v>
      </c>
      <c r="B34" s="44"/>
      <c r="C34" s="44"/>
      <c r="D34" s="40" t="s">
        <v>302</v>
      </c>
      <c r="E34" s="38">
        <f>SUM(E31:E33)</f>
        <v>0</v>
      </c>
      <c r="F34" s="40" t="s">
        <v>302</v>
      </c>
    </row>
    <row r="35" spans="1:6" s="25" customFormat="1" ht="12.75">
      <c r="A35" s="25" t="s">
        <v>308</v>
      </c>
      <c r="B35" s="44"/>
      <c r="C35" s="44"/>
      <c r="D35" s="40" t="s">
        <v>302</v>
      </c>
      <c r="E35" s="38">
        <f>SUM(E26+E34)</f>
        <v>2084609.54</v>
      </c>
      <c r="F35" s="40" t="s">
        <v>302</v>
      </c>
    </row>
    <row r="36" spans="4:6" ht="12.75">
      <c r="D36" s="39"/>
      <c r="F36" s="39"/>
    </row>
    <row r="37" spans="1:6" s="25" customFormat="1" ht="12.75">
      <c r="A37" s="25" t="s">
        <v>411</v>
      </c>
      <c r="B37" s="44"/>
      <c r="C37" s="44"/>
      <c r="D37" s="40" t="s">
        <v>302</v>
      </c>
      <c r="E37" s="38">
        <f>'RO č.2 RM'!E29</f>
        <v>172702267</v>
      </c>
      <c r="F37" s="40" t="s">
        <v>302</v>
      </c>
    </row>
    <row r="38" spans="1:6" s="25" customFormat="1" ht="12.75">
      <c r="A38" s="27" t="s">
        <v>408</v>
      </c>
      <c r="B38" s="43"/>
      <c r="C38" s="43"/>
      <c r="D38" s="41" t="s">
        <v>302</v>
      </c>
      <c r="E38" s="42">
        <f>SUM(E35+E37)</f>
        <v>174786876.54</v>
      </c>
      <c r="F38" s="41" t="s">
        <v>302</v>
      </c>
    </row>
    <row r="39" spans="2:6" s="25" customFormat="1" ht="12.75">
      <c r="B39" s="44"/>
      <c r="C39" s="44"/>
      <c r="D39" s="38"/>
      <c r="E39" s="38"/>
      <c r="F39" s="38"/>
    </row>
    <row r="40" spans="1:6" s="25" customFormat="1" ht="15">
      <c r="A40" s="50" t="s">
        <v>307</v>
      </c>
      <c r="B40" s="44"/>
      <c r="C40" s="44"/>
      <c r="D40" s="38"/>
      <c r="E40" s="38"/>
      <c r="F40" s="38"/>
    </row>
    <row r="41" spans="1:6" s="25" customFormat="1" ht="12.75">
      <c r="A41" s="25" t="s">
        <v>306</v>
      </c>
      <c r="B41" s="44" t="s">
        <v>0</v>
      </c>
      <c r="C41" s="44"/>
      <c r="D41" s="38"/>
      <c r="E41" s="38"/>
      <c r="F41" s="38"/>
    </row>
    <row r="42" spans="2:6" s="25" customFormat="1" ht="12.75">
      <c r="B42" s="44"/>
      <c r="C42" s="44"/>
      <c r="D42" s="38"/>
      <c r="E42" s="38"/>
      <c r="F42" s="38"/>
    </row>
    <row r="43" spans="1:6" s="25" customFormat="1" ht="12.75">
      <c r="A43" s="37" t="s">
        <v>131</v>
      </c>
      <c r="B43" s="37"/>
      <c r="C43" s="44"/>
      <c r="D43" s="38"/>
      <c r="E43" s="38"/>
      <c r="F43" s="38"/>
    </row>
    <row r="44" spans="1:6" s="25" customFormat="1" ht="12.75">
      <c r="A44" s="37">
        <v>1</v>
      </c>
      <c r="B44" s="37">
        <v>3111</v>
      </c>
      <c r="C44" s="37" t="s">
        <v>428</v>
      </c>
      <c r="D44" s="39">
        <v>7500</v>
      </c>
      <c r="E44" s="38">
        <v>-1223</v>
      </c>
      <c r="F44" s="39">
        <f>SUM(D44:E44)</f>
        <v>6277</v>
      </c>
    </row>
    <row r="45" spans="1:6" s="25" customFormat="1" ht="12.75">
      <c r="A45" s="37"/>
      <c r="B45" s="37"/>
      <c r="C45" s="37"/>
      <c r="D45" s="38"/>
      <c r="E45" s="38"/>
      <c r="F45" s="38"/>
    </row>
    <row r="46" spans="1:6" s="25" customFormat="1" ht="12.75">
      <c r="A46" s="37" t="s">
        <v>132</v>
      </c>
      <c r="B46" s="37"/>
      <c r="C46" s="37"/>
      <c r="D46" s="38"/>
      <c r="E46" s="38"/>
      <c r="F46" s="38"/>
    </row>
    <row r="47" spans="1:6" s="25" customFormat="1" ht="12.75">
      <c r="A47" s="37">
        <v>2</v>
      </c>
      <c r="B47" s="37">
        <v>3111</v>
      </c>
      <c r="C47" s="37" t="s">
        <v>414</v>
      </c>
      <c r="D47" s="39">
        <v>100000</v>
      </c>
      <c r="E47" s="38">
        <v>-8925</v>
      </c>
      <c r="F47" s="39">
        <f>SUM(D47:E47)</f>
        <v>91075</v>
      </c>
    </row>
    <row r="48" spans="1:6" s="25" customFormat="1" ht="12.75">
      <c r="A48" s="37"/>
      <c r="B48" s="37"/>
      <c r="C48" s="37"/>
      <c r="D48" s="39"/>
      <c r="E48" s="38"/>
      <c r="F48" s="39"/>
    </row>
    <row r="49" spans="1:6" s="25" customFormat="1" ht="12.75">
      <c r="A49" s="37" t="s">
        <v>48</v>
      </c>
      <c r="B49" s="37"/>
      <c r="C49" s="37"/>
      <c r="D49" s="39"/>
      <c r="E49" s="38"/>
      <c r="F49" s="39"/>
    </row>
    <row r="50" spans="1:6" s="25" customFormat="1" ht="12.75">
      <c r="A50" s="37">
        <v>51</v>
      </c>
      <c r="B50" s="37">
        <v>3113</v>
      </c>
      <c r="C50" s="37" t="s">
        <v>425</v>
      </c>
      <c r="D50" s="39">
        <v>73000</v>
      </c>
      <c r="E50" s="38">
        <v>-301</v>
      </c>
      <c r="F50" s="39">
        <f>SUM(D50:E50)</f>
        <v>72699</v>
      </c>
    </row>
    <row r="51" spans="1:6" s="25" customFormat="1" ht="12.75">
      <c r="A51" s="37"/>
      <c r="B51" s="37"/>
      <c r="C51" s="37"/>
      <c r="D51" s="39"/>
      <c r="E51" s="38"/>
      <c r="F51" s="39"/>
    </row>
    <row r="52" spans="1:6" s="25" customFormat="1" ht="12.75">
      <c r="A52" s="37" t="s">
        <v>133</v>
      </c>
      <c r="B52" s="37"/>
      <c r="C52" s="37"/>
      <c r="D52" s="39"/>
      <c r="E52" s="38"/>
      <c r="F52" s="39"/>
    </row>
    <row r="53" spans="1:6" s="25" customFormat="1" ht="12.75">
      <c r="A53" s="37">
        <v>52</v>
      </c>
      <c r="B53" s="37">
        <v>3114</v>
      </c>
      <c r="C53" s="37" t="s">
        <v>416</v>
      </c>
      <c r="D53" s="39">
        <v>43224</v>
      </c>
      <c r="E53" s="38">
        <v>681</v>
      </c>
      <c r="F53" s="39">
        <f>SUM(D53:E53)</f>
        <v>43905</v>
      </c>
    </row>
    <row r="54" spans="2:6" s="25" customFormat="1" ht="12.75">
      <c r="B54" s="44"/>
      <c r="C54" s="44"/>
      <c r="D54" s="38"/>
      <c r="E54" s="38"/>
      <c r="F54" s="38"/>
    </row>
    <row r="55" spans="1:6" s="25" customFormat="1" ht="12.75">
      <c r="A55" s="37" t="s">
        <v>136</v>
      </c>
      <c r="B55" s="37"/>
      <c r="C55" s="37"/>
      <c r="D55" s="38"/>
      <c r="E55" s="38"/>
      <c r="F55" s="38"/>
    </row>
    <row r="56" spans="1:6" s="25" customFormat="1" ht="12.75">
      <c r="A56" s="37">
        <v>169</v>
      </c>
      <c r="B56" s="37">
        <v>3319</v>
      </c>
      <c r="C56" s="37" t="s">
        <v>403</v>
      </c>
      <c r="D56" s="58">
        <v>33000</v>
      </c>
      <c r="E56" s="38">
        <v>-31296</v>
      </c>
      <c r="F56" s="39">
        <f>SUM(D56:E56)</f>
        <v>1704</v>
      </c>
    </row>
    <row r="57" spans="1:6" s="25" customFormat="1" ht="12.75">
      <c r="A57" s="37"/>
      <c r="B57" s="37"/>
      <c r="C57" s="37"/>
      <c r="D57" s="58"/>
      <c r="E57" s="38"/>
      <c r="F57" s="39"/>
    </row>
    <row r="58" spans="1:6" s="25" customFormat="1" ht="12.75">
      <c r="A58" s="37">
        <v>74</v>
      </c>
      <c r="B58" s="37">
        <v>3322</v>
      </c>
      <c r="C58" s="37" t="s">
        <v>404</v>
      </c>
      <c r="D58" s="58">
        <v>1000000</v>
      </c>
      <c r="E58" s="38">
        <v>-1000000</v>
      </c>
      <c r="F58" s="39">
        <f>SUM(D58:E58)</f>
        <v>0</v>
      </c>
    </row>
    <row r="59" spans="1:6" s="25" customFormat="1" ht="12.75">
      <c r="A59" s="37"/>
      <c r="B59" s="37"/>
      <c r="C59" s="37"/>
      <c r="D59" s="58"/>
      <c r="E59" s="38"/>
      <c r="F59" s="39"/>
    </row>
    <row r="60" spans="1:6" s="25" customFormat="1" ht="12.75">
      <c r="A60" s="37" t="s">
        <v>139</v>
      </c>
      <c r="B60" s="37"/>
      <c r="C60" s="44"/>
      <c r="D60" s="58"/>
      <c r="E60" s="38"/>
      <c r="F60" s="39"/>
    </row>
    <row r="61" spans="1:6" s="25" customFormat="1" ht="12.75">
      <c r="A61" s="37">
        <v>0</v>
      </c>
      <c r="B61" s="37">
        <v>3511</v>
      </c>
      <c r="C61" s="37" t="s">
        <v>426</v>
      </c>
      <c r="D61" s="58">
        <v>190000</v>
      </c>
      <c r="E61" s="38">
        <v>21417</v>
      </c>
      <c r="F61" s="39">
        <f>SUM(D61:E61)</f>
        <v>211417</v>
      </c>
    </row>
    <row r="62" spans="1:6" s="25" customFormat="1" ht="12.75">
      <c r="A62" s="37"/>
      <c r="B62" s="37"/>
      <c r="C62" s="37"/>
      <c r="D62" s="58"/>
      <c r="E62" s="38"/>
      <c r="F62" s="39"/>
    </row>
    <row r="63" spans="1:6" s="25" customFormat="1" ht="12.75">
      <c r="A63" s="37">
        <v>35</v>
      </c>
      <c r="B63" s="37">
        <v>3639</v>
      </c>
      <c r="C63" s="37" t="s">
        <v>429</v>
      </c>
      <c r="D63" s="58">
        <v>27287</v>
      </c>
      <c r="E63" s="38">
        <v>116</v>
      </c>
      <c r="F63" s="39">
        <f>SUM(D63:E63)</f>
        <v>27403</v>
      </c>
    </row>
    <row r="64" spans="1:6" s="25" customFormat="1" ht="12.75">
      <c r="A64" s="37"/>
      <c r="B64" s="37"/>
      <c r="C64" s="37"/>
      <c r="D64" s="58"/>
      <c r="E64" s="38"/>
      <c r="F64" s="39"/>
    </row>
    <row r="65" spans="1:6" s="25" customFormat="1" ht="12.75">
      <c r="A65" s="49">
        <v>281</v>
      </c>
      <c r="B65" s="49">
        <v>4351</v>
      </c>
      <c r="C65" s="37" t="s">
        <v>74</v>
      </c>
      <c r="D65" s="58">
        <v>734000</v>
      </c>
      <c r="E65" s="38">
        <v>0</v>
      </c>
      <c r="F65" s="39">
        <f>SUM(D65:E65)</f>
        <v>734000</v>
      </c>
    </row>
    <row r="66" spans="1:6" s="25" customFormat="1" ht="12.75">
      <c r="A66" s="49"/>
      <c r="B66" s="49"/>
      <c r="C66" s="37" t="s">
        <v>372</v>
      </c>
      <c r="D66" s="39"/>
      <c r="E66" s="38"/>
      <c r="F66" s="39"/>
    </row>
    <row r="67" spans="1:6" s="25" customFormat="1" ht="12.75">
      <c r="A67" s="49"/>
      <c r="B67" s="49"/>
      <c r="C67" s="37" t="s">
        <v>373</v>
      </c>
      <c r="D67" s="39"/>
      <c r="E67" s="38"/>
      <c r="F67" s="39"/>
    </row>
    <row r="68" spans="1:6" s="25" customFormat="1" ht="12.75">
      <c r="A68" s="49"/>
      <c r="B68" s="49"/>
      <c r="C68" s="37" t="s">
        <v>374</v>
      </c>
      <c r="D68" s="39"/>
      <c r="E68" s="38"/>
      <c r="F68" s="39"/>
    </row>
    <row r="69" spans="1:6" s="25" customFormat="1" ht="12.75">
      <c r="A69" s="49"/>
      <c r="B69" s="49"/>
      <c r="C69" s="37" t="s">
        <v>375</v>
      </c>
      <c r="D69" s="39"/>
      <c r="E69" s="38"/>
      <c r="F69" s="39"/>
    </row>
    <row r="70" spans="1:6" s="25" customFormat="1" ht="12.75">
      <c r="A70" s="49"/>
      <c r="B70" s="49"/>
      <c r="C70" s="37" t="s">
        <v>384</v>
      </c>
      <c r="D70" s="39"/>
      <c r="E70" s="38"/>
      <c r="F70" s="39"/>
    </row>
    <row r="71" spans="1:6" s="25" customFormat="1" ht="12.75">
      <c r="A71" s="49"/>
      <c r="B71" s="49"/>
      <c r="C71" s="37" t="s">
        <v>376</v>
      </c>
      <c r="D71" s="39"/>
      <c r="E71" s="38"/>
      <c r="F71" s="39"/>
    </row>
    <row r="72" spans="1:6" s="25" customFormat="1" ht="12.75">
      <c r="A72" s="49"/>
      <c r="B72" s="49"/>
      <c r="C72" s="37" t="s">
        <v>377</v>
      </c>
      <c r="D72" s="39"/>
      <c r="E72" s="38"/>
      <c r="F72" s="39"/>
    </row>
    <row r="73" spans="1:6" s="25" customFormat="1" ht="12.75">
      <c r="A73" s="49"/>
      <c r="B73" s="49"/>
      <c r="C73" s="37" t="s">
        <v>378</v>
      </c>
      <c r="D73" s="39"/>
      <c r="E73" s="38"/>
      <c r="F73" s="39"/>
    </row>
    <row r="74" spans="1:6" s="25" customFormat="1" ht="12.75">
      <c r="A74" s="49"/>
      <c r="B74" s="49"/>
      <c r="C74" s="37" t="s">
        <v>379</v>
      </c>
      <c r="D74" s="39"/>
      <c r="E74" s="38"/>
      <c r="F74" s="39"/>
    </row>
    <row r="75" spans="1:6" s="25" customFormat="1" ht="12.75">
      <c r="A75" s="49"/>
      <c r="B75" s="49"/>
      <c r="C75" s="37" t="s">
        <v>380</v>
      </c>
      <c r="D75" s="39"/>
      <c r="E75" s="38"/>
      <c r="F75" s="39"/>
    </row>
    <row r="76" spans="1:6" s="25" customFormat="1" ht="12.75">
      <c r="A76" s="49"/>
      <c r="B76" s="49"/>
      <c r="C76" s="37" t="s">
        <v>381</v>
      </c>
      <c r="D76" s="39"/>
      <c r="E76" s="38"/>
      <c r="F76" s="39"/>
    </row>
    <row r="77" spans="1:6" s="25" customFormat="1" ht="12.75">
      <c r="A77" s="49"/>
      <c r="B77" s="49"/>
      <c r="C77" s="37" t="s">
        <v>382</v>
      </c>
      <c r="D77" s="39"/>
      <c r="E77" s="38"/>
      <c r="F77" s="39"/>
    </row>
    <row r="78" spans="1:6" s="25" customFormat="1" ht="12.75">
      <c r="A78" s="49"/>
      <c r="B78" s="49"/>
      <c r="C78" s="37" t="s">
        <v>417</v>
      </c>
      <c r="D78" s="39">
        <v>0</v>
      </c>
      <c r="E78" s="38">
        <v>330000</v>
      </c>
      <c r="F78" s="39">
        <f>SUM(D78:E78)</f>
        <v>330000</v>
      </c>
    </row>
    <row r="79" spans="1:6" s="25" customFormat="1" ht="12.75">
      <c r="A79" s="49"/>
      <c r="B79" s="49"/>
      <c r="C79" s="37" t="s">
        <v>418</v>
      </c>
      <c r="D79" s="39">
        <v>0</v>
      </c>
      <c r="E79" s="38">
        <v>69000</v>
      </c>
      <c r="F79" s="39">
        <f>SUM(D79:E79)</f>
        <v>69000</v>
      </c>
    </row>
    <row r="80" spans="1:6" s="25" customFormat="1" ht="12.75">
      <c r="A80" s="49"/>
      <c r="B80" s="49"/>
      <c r="C80" s="37"/>
      <c r="E80" s="38"/>
      <c r="F80" s="39"/>
    </row>
    <row r="81" spans="1:6" s="25" customFormat="1" ht="12.75">
      <c r="A81" s="49">
        <v>282</v>
      </c>
      <c r="B81" s="49">
        <v>4350</v>
      </c>
      <c r="C81" s="37" t="s">
        <v>75</v>
      </c>
      <c r="D81" s="58"/>
      <c r="E81" s="38"/>
      <c r="F81" s="39"/>
    </row>
    <row r="82" spans="1:6" s="25" customFormat="1" ht="12.75">
      <c r="A82" s="49"/>
      <c r="B82" s="49"/>
      <c r="C82" s="37" t="s">
        <v>372</v>
      </c>
      <c r="D82" s="58">
        <v>377000</v>
      </c>
      <c r="E82" s="38">
        <v>0</v>
      </c>
      <c r="F82" s="39">
        <f>SUM(D82:E82)</f>
        <v>377000</v>
      </c>
    </row>
    <row r="83" spans="1:6" s="25" customFormat="1" ht="12.75">
      <c r="A83" s="49"/>
      <c r="B83" s="49"/>
      <c r="C83" s="37" t="s">
        <v>373</v>
      </c>
      <c r="D83" s="58"/>
      <c r="E83" s="38"/>
      <c r="F83" s="39"/>
    </row>
    <row r="84" spans="1:6" s="25" customFormat="1" ht="12.75">
      <c r="A84" s="49"/>
      <c r="B84" s="49"/>
      <c r="C84" s="37" t="s">
        <v>374</v>
      </c>
      <c r="D84" s="58"/>
      <c r="E84" s="38"/>
      <c r="F84" s="39"/>
    </row>
    <row r="85" spans="1:6" s="25" customFormat="1" ht="12.75">
      <c r="A85" s="49"/>
      <c r="B85" s="49"/>
      <c r="C85" s="37" t="s">
        <v>383</v>
      </c>
      <c r="D85" s="58"/>
      <c r="E85" s="38"/>
      <c r="F85" s="39"/>
    </row>
    <row r="86" spans="1:6" s="25" customFormat="1" ht="12.75">
      <c r="A86" s="49"/>
      <c r="B86" s="49"/>
      <c r="C86" s="37" t="s">
        <v>384</v>
      </c>
      <c r="D86" s="58"/>
      <c r="E86" s="38"/>
      <c r="F86" s="39"/>
    </row>
    <row r="87" spans="1:6" s="25" customFormat="1" ht="12.75">
      <c r="A87" s="49"/>
      <c r="B87" s="49"/>
      <c r="C87" s="37" t="s">
        <v>376</v>
      </c>
      <c r="D87" s="58"/>
      <c r="E87" s="38"/>
      <c r="F87" s="39"/>
    </row>
    <row r="88" spans="1:6" s="25" customFormat="1" ht="12.75">
      <c r="A88" s="49"/>
      <c r="B88" s="49"/>
      <c r="C88" s="37" t="s">
        <v>377</v>
      </c>
      <c r="D88" s="58"/>
      <c r="E88" s="38"/>
      <c r="F88" s="39"/>
    </row>
    <row r="89" spans="1:6" s="25" customFormat="1" ht="12.75">
      <c r="A89" s="49"/>
      <c r="B89" s="49"/>
      <c r="C89" s="37" t="s">
        <v>378</v>
      </c>
      <c r="D89" s="58"/>
      <c r="E89" s="38"/>
      <c r="F89" s="39"/>
    </row>
    <row r="90" spans="1:6" s="25" customFormat="1" ht="12.75">
      <c r="A90" s="49"/>
      <c r="B90" s="49"/>
      <c r="C90" s="37" t="s">
        <v>379</v>
      </c>
      <c r="D90" s="58"/>
      <c r="E90" s="38"/>
      <c r="F90" s="39"/>
    </row>
    <row r="91" spans="1:6" s="25" customFormat="1" ht="12.75">
      <c r="A91" s="49"/>
      <c r="B91" s="49"/>
      <c r="C91" s="37" t="s">
        <v>380</v>
      </c>
      <c r="D91" s="58"/>
      <c r="E91" s="38"/>
      <c r="F91" s="39"/>
    </row>
    <row r="92" spans="1:6" s="25" customFormat="1" ht="12.75">
      <c r="A92" s="49"/>
      <c r="B92" s="49"/>
      <c r="C92" s="37" t="s">
        <v>381</v>
      </c>
      <c r="D92" s="58"/>
      <c r="E92" s="38"/>
      <c r="F92" s="39"/>
    </row>
    <row r="93" spans="1:6" s="25" customFormat="1" ht="12.75">
      <c r="A93" s="49"/>
      <c r="B93" s="49"/>
      <c r="C93" s="37" t="s">
        <v>382</v>
      </c>
      <c r="D93" s="58"/>
      <c r="E93" s="38"/>
      <c r="F93" s="39"/>
    </row>
    <row r="94" spans="1:6" s="25" customFormat="1" ht="12.75">
      <c r="A94" s="49"/>
      <c r="B94" s="49"/>
      <c r="C94" s="37" t="s">
        <v>417</v>
      </c>
      <c r="D94" s="39">
        <v>0</v>
      </c>
      <c r="E94" s="38">
        <v>1669000</v>
      </c>
      <c r="F94" s="39">
        <f>SUM(D94:E94)</f>
        <v>1669000</v>
      </c>
    </row>
    <row r="95" spans="1:6" s="25" customFormat="1" ht="12.75">
      <c r="A95" s="49"/>
      <c r="B95" s="49"/>
      <c r="C95" s="37" t="s">
        <v>418</v>
      </c>
      <c r="D95" s="39">
        <v>0</v>
      </c>
      <c r="E95" s="38">
        <v>352000</v>
      </c>
      <c r="F95" s="39">
        <f>SUM(D95:E95)</f>
        <v>352000</v>
      </c>
    </row>
    <row r="96" spans="1:6" s="25" customFormat="1" ht="12.75">
      <c r="A96" s="49"/>
      <c r="B96" s="49"/>
      <c r="C96" s="37"/>
      <c r="D96" s="58"/>
      <c r="E96" s="38"/>
      <c r="F96" s="39"/>
    </row>
    <row r="97" spans="1:6" s="25" customFormat="1" ht="12.75">
      <c r="A97" s="46">
        <v>201713</v>
      </c>
      <c r="B97" s="49">
        <v>3113</v>
      </c>
      <c r="C97" s="37" t="s">
        <v>370</v>
      </c>
      <c r="D97" s="58">
        <v>1300000</v>
      </c>
      <c r="E97" s="38">
        <v>150000</v>
      </c>
      <c r="F97" s="39">
        <f>SUM(D97:E97)</f>
        <v>1450000</v>
      </c>
    </row>
    <row r="98" spans="1:11" s="25" customFormat="1" ht="12.75">
      <c r="A98" s="46"/>
      <c r="B98" s="49"/>
      <c r="C98" s="37" t="s">
        <v>393</v>
      </c>
      <c r="D98" s="58"/>
      <c r="E98" s="38"/>
      <c r="F98" s="39"/>
      <c r="G98" s="49"/>
      <c r="H98" s="37"/>
      <c r="I98" s="58"/>
      <c r="J98" s="38"/>
      <c r="K98" s="39"/>
    </row>
    <row r="99" spans="1:11" s="25" customFormat="1" ht="12.75">
      <c r="A99" s="46">
        <v>201715</v>
      </c>
      <c r="B99" s="49">
        <v>3639</v>
      </c>
      <c r="C99" s="37" t="s">
        <v>423</v>
      </c>
      <c r="D99" s="58">
        <v>0</v>
      </c>
      <c r="E99" s="38">
        <v>2000000</v>
      </c>
      <c r="F99" s="39">
        <f>SUM(D99:E99)</f>
        <v>2000000</v>
      </c>
      <c r="G99" s="49"/>
      <c r="H99" s="37"/>
      <c r="I99" s="58"/>
      <c r="J99" s="38"/>
      <c r="K99" s="39"/>
    </row>
    <row r="100" spans="1:11" s="25" customFormat="1" ht="12.75">
      <c r="A100" s="46"/>
      <c r="B100" s="49"/>
      <c r="C100" s="37"/>
      <c r="D100" s="58"/>
      <c r="E100" s="38"/>
      <c r="F100" s="39"/>
      <c r="G100" s="49"/>
      <c r="H100" s="37"/>
      <c r="I100" s="58"/>
      <c r="J100" s="38"/>
      <c r="K100" s="39"/>
    </row>
    <row r="101" spans="1:6" s="25" customFormat="1" ht="12.75">
      <c r="A101" s="46">
        <v>59</v>
      </c>
      <c r="B101" s="46">
        <v>6409</v>
      </c>
      <c r="C101" s="48" t="s">
        <v>399</v>
      </c>
      <c r="D101" s="47">
        <f>'RO č.2 RM'!F42</f>
        <v>1816129.2999999998</v>
      </c>
      <c r="E101" s="38">
        <v>-1465859.46</v>
      </c>
      <c r="F101" s="39">
        <f>SUM(D101:E101)</f>
        <v>350269.83999999985</v>
      </c>
    </row>
    <row r="102" spans="1:6" s="25" customFormat="1" ht="12.75">
      <c r="A102" s="46"/>
      <c r="B102" s="46"/>
      <c r="C102" s="46"/>
      <c r="D102" s="45"/>
      <c r="E102" s="38"/>
      <c r="F102" s="38"/>
    </row>
    <row r="103" spans="1:6" s="25" customFormat="1" ht="12.75">
      <c r="A103" s="25" t="s">
        <v>304</v>
      </c>
      <c r="B103" s="44"/>
      <c r="C103" s="44"/>
      <c r="D103" s="40" t="s">
        <v>302</v>
      </c>
      <c r="E103" s="38">
        <f>SUM(E40:E101)</f>
        <v>2084609.54</v>
      </c>
      <c r="F103" s="40" t="s">
        <v>302</v>
      </c>
    </row>
    <row r="104" spans="4:6" ht="12.75">
      <c r="D104" s="39"/>
      <c r="F104" s="39"/>
    </row>
    <row r="105" spans="1:6" s="25" customFormat="1" ht="12.75">
      <c r="A105" s="25" t="s">
        <v>410</v>
      </c>
      <c r="B105" s="44"/>
      <c r="C105" s="44"/>
      <c r="D105" s="40" t="s">
        <v>302</v>
      </c>
      <c r="E105" s="38">
        <f>'RO č.2 RM'!E47</f>
        <v>172702267</v>
      </c>
      <c r="F105" s="40" t="s">
        <v>302</v>
      </c>
    </row>
    <row r="106" spans="1:6" s="25" customFormat="1" ht="12.75">
      <c r="A106" s="27" t="s">
        <v>409</v>
      </c>
      <c r="B106" s="43"/>
      <c r="C106" s="43"/>
      <c r="D106" s="41" t="s">
        <v>302</v>
      </c>
      <c r="E106" s="42">
        <f>SUM(E103+E105)</f>
        <v>174786876.54</v>
      </c>
      <c r="F106" s="41" t="s">
        <v>302</v>
      </c>
    </row>
    <row r="107" spans="4:6" ht="12.75">
      <c r="D107" s="39"/>
      <c r="F107" s="39"/>
    </row>
    <row r="108" spans="1:6" ht="12.75">
      <c r="A108" s="25" t="s">
        <v>303</v>
      </c>
      <c r="D108" s="40" t="s">
        <v>302</v>
      </c>
      <c r="E108" s="38">
        <f>SUM(E35-E103)</f>
        <v>0</v>
      </c>
      <c r="F108" s="40" t="s">
        <v>302</v>
      </c>
    </row>
    <row r="109" spans="1:6" ht="12.75">
      <c r="A109" s="25"/>
      <c r="D109" s="40"/>
      <c r="F109" s="40"/>
    </row>
    <row r="110" ht="12.75">
      <c r="A110" s="25"/>
    </row>
    <row r="111" ht="12.75">
      <c r="A111" s="20" t="s">
        <v>300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="120" zoomScaleNormal="120" zoomScalePageLayoutView="0" workbookViewId="0" topLeftCell="A1">
      <pane ySplit="5" topLeftCell="A18" activePane="bottomLeft" state="frozen"/>
      <selection pane="topLeft" activeCell="A1" sqref="A1"/>
      <selection pane="bottomLeft" activeCell="B9" sqref="B9:E10"/>
    </sheetView>
  </sheetViews>
  <sheetFormatPr defaultColWidth="9.140625" defaultRowHeight="12.75"/>
  <cols>
    <col min="1" max="1" width="6.28125" style="0" customWidth="1"/>
    <col min="2" max="2" width="4.7109375" style="37" customWidth="1"/>
    <col min="3" max="3" width="55.57421875" style="37" customWidth="1"/>
    <col min="4" max="4" width="11.421875" style="37" customWidth="1"/>
    <col min="5" max="5" width="11.28125" style="38" customWidth="1"/>
    <col min="6" max="6" width="10.28125" style="37" customWidth="1"/>
  </cols>
  <sheetData>
    <row r="1" spans="1:7" s="25" customFormat="1" ht="12.75">
      <c r="A1" s="27" t="s">
        <v>321</v>
      </c>
      <c r="B1" s="43"/>
      <c r="C1" s="43"/>
      <c r="D1" s="43"/>
      <c r="E1" s="42"/>
      <c r="F1" s="43"/>
      <c r="G1" s="29"/>
    </row>
    <row r="2" spans="1:7" s="25" customFormat="1" ht="12.75">
      <c r="A2" s="27" t="s">
        <v>430</v>
      </c>
      <c r="B2" s="43"/>
      <c r="C2" s="43"/>
      <c r="D2" s="43"/>
      <c r="E2" s="42"/>
      <c r="F2" s="43"/>
      <c r="G2" s="29"/>
    </row>
    <row r="3" spans="1:7" ht="12.75">
      <c r="A3" s="27" t="s">
        <v>431</v>
      </c>
      <c r="B3" s="57"/>
      <c r="C3" s="57"/>
      <c r="D3" s="57"/>
      <c r="E3" s="42"/>
      <c r="F3" s="57"/>
      <c r="G3" s="56"/>
    </row>
    <row r="4" spans="4:6" ht="12.75">
      <c r="D4" s="54" t="s">
        <v>319</v>
      </c>
      <c r="E4" s="55" t="s">
        <v>318</v>
      </c>
      <c r="F4" s="54" t="s">
        <v>317</v>
      </c>
    </row>
    <row r="5" spans="2:6" s="25" customFormat="1" ht="12.75">
      <c r="B5" s="44"/>
      <c r="C5" s="44"/>
      <c r="D5" s="54" t="s">
        <v>316</v>
      </c>
      <c r="E5" s="55" t="s">
        <v>315</v>
      </c>
      <c r="F5" s="54" t="s">
        <v>314</v>
      </c>
    </row>
    <row r="6" spans="1:6" s="25" customFormat="1" ht="15">
      <c r="A6" s="50" t="s">
        <v>313</v>
      </c>
      <c r="B6" s="44"/>
      <c r="C6" s="44"/>
      <c r="D6" s="54"/>
      <c r="E6" s="55"/>
      <c r="F6" s="54"/>
    </row>
    <row r="7" spans="1:6" s="25" customFormat="1" ht="12.75">
      <c r="A7" s="25" t="s">
        <v>0</v>
      </c>
      <c r="B7" s="25" t="s">
        <v>312</v>
      </c>
      <c r="C7" s="44"/>
      <c r="D7" s="44"/>
      <c r="E7" s="38"/>
      <c r="F7" s="44"/>
    </row>
    <row r="8" spans="3:6" s="25" customFormat="1" ht="12.75">
      <c r="C8" s="44"/>
      <c r="D8" s="44"/>
      <c r="E8" s="38"/>
      <c r="F8" s="44"/>
    </row>
    <row r="9" spans="2:6" s="25" customFormat="1" ht="12.75">
      <c r="B9" s="37"/>
      <c r="C9" s="37" t="s">
        <v>349</v>
      </c>
      <c r="D9" s="44"/>
      <c r="E9" s="38"/>
      <c r="F9" s="44"/>
    </row>
    <row r="10" spans="2:6" s="25" customFormat="1" ht="12.75">
      <c r="B10" s="37">
        <v>4116</v>
      </c>
      <c r="C10" s="46" t="s">
        <v>438</v>
      </c>
      <c r="D10" s="39">
        <v>0</v>
      </c>
      <c r="E10" s="38">
        <v>112000</v>
      </c>
      <c r="F10" s="39">
        <f>SUM(D10:E10)</f>
        <v>112000</v>
      </c>
    </row>
    <row r="11" spans="2:6" s="25" customFormat="1" ht="12.75">
      <c r="B11" s="37"/>
      <c r="C11" s="46"/>
      <c r="D11" s="44"/>
      <c r="E11" s="38"/>
      <c r="F11" s="44"/>
    </row>
    <row r="12" spans="2:6" s="25" customFormat="1" ht="12.75">
      <c r="B12" s="52"/>
      <c r="C12" s="37" t="s">
        <v>439</v>
      </c>
      <c r="D12" s="39"/>
      <c r="E12" s="38"/>
      <c r="F12" s="44"/>
    </row>
    <row r="13" spans="2:6" s="25" customFormat="1" ht="12.75">
      <c r="B13" s="52">
        <v>4222</v>
      </c>
      <c r="C13" s="37" t="s">
        <v>440</v>
      </c>
      <c r="D13" s="39">
        <v>0</v>
      </c>
      <c r="E13" s="38">
        <v>118406</v>
      </c>
      <c r="F13" s="39">
        <f>SUM(D13:E13)</f>
        <v>118406</v>
      </c>
    </row>
    <row r="14" spans="1:6" s="25" customFormat="1" ht="12.75">
      <c r="A14" s="44"/>
      <c r="B14" s="37"/>
      <c r="C14" s="37"/>
      <c r="D14" s="39"/>
      <c r="E14" s="38"/>
      <c r="F14" s="39"/>
    </row>
    <row r="15" spans="1:6" s="25" customFormat="1" ht="12.75">
      <c r="A15" s="25" t="s">
        <v>311</v>
      </c>
      <c r="B15" s="37"/>
      <c r="C15" s="37"/>
      <c r="D15" s="40" t="s">
        <v>302</v>
      </c>
      <c r="E15" s="38">
        <f>SUM(E5:E14)</f>
        <v>230406</v>
      </c>
      <c r="F15" s="40" t="s">
        <v>302</v>
      </c>
    </row>
    <row r="16" spans="4:6" ht="12.75">
      <c r="D16" s="39"/>
      <c r="F16" s="39"/>
    </row>
    <row r="17" spans="1:6" s="25" customFormat="1" ht="12.75">
      <c r="A17" s="25" t="s">
        <v>432</v>
      </c>
      <c r="B17" s="44"/>
      <c r="C17" s="44"/>
      <c r="D17" s="40" t="s">
        <v>302</v>
      </c>
      <c r="E17" s="38">
        <f>'RO č.3 ZM'!E29</f>
        <v>116433511.54</v>
      </c>
      <c r="F17" s="40" t="s">
        <v>302</v>
      </c>
    </row>
    <row r="18" spans="1:6" s="25" customFormat="1" ht="12.75">
      <c r="A18" s="27" t="s">
        <v>433</v>
      </c>
      <c r="B18" s="43"/>
      <c r="C18" s="43"/>
      <c r="D18" s="41" t="s">
        <v>302</v>
      </c>
      <c r="E18" s="42">
        <f>SUM(E15+E17)</f>
        <v>116663917.54</v>
      </c>
      <c r="F18" s="41" t="s">
        <v>302</v>
      </c>
    </row>
    <row r="19" spans="4:7" ht="12.75">
      <c r="D19" s="39"/>
      <c r="F19" s="39"/>
      <c r="G19" s="4"/>
    </row>
    <row r="20" spans="1:6" s="25" customFormat="1" ht="12.75">
      <c r="A20" s="25" t="s">
        <v>10</v>
      </c>
      <c r="B20" s="44"/>
      <c r="C20" s="44"/>
      <c r="D20" s="38"/>
      <c r="E20" s="38"/>
      <c r="F20" s="38"/>
    </row>
    <row r="21" spans="2:6" s="25" customFormat="1" ht="12.75">
      <c r="B21" s="44"/>
      <c r="C21" s="44"/>
      <c r="D21" s="38"/>
      <c r="E21" s="38"/>
      <c r="F21" s="38"/>
    </row>
    <row r="22" spans="1:6" ht="12.75">
      <c r="A22" s="17"/>
      <c r="B22" s="52"/>
      <c r="C22" s="52"/>
      <c r="D22" s="51"/>
      <c r="F22" s="39"/>
    </row>
    <row r="23" spans="1:6" s="25" customFormat="1" ht="12.75">
      <c r="A23" s="25" t="s">
        <v>309</v>
      </c>
      <c r="B23" s="44"/>
      <c r="C23" s="44"/>
      <c r="D23" s="40" t="s">
        <v>302</v>
      </c>
      <c r="E23" s="38">
        <f>SUM(E20:E22)</f>
        <v>0</v>
      </c>
      <c r="F23" s="40" t="s">
        <v>302</v>
      </c>
    </row>
    <row r="24" spans="1:6" s="25" customFormat="1" ht="12.75">
      <c r="A24" s="25" t="s">
        <v>308</v>
      </c>
      <c r="B24" s="44"/>
      <c r="C24" s="44"/>
      <c r="D24" s="40" t="s">
        <v>302</v>
      </c>
      <c r="E24" s="38">
        <f>SUM(E15+E23)</f>
        <v>230406</v>
      </c>
      <c r="F24" s="40" t="s">
        <v>302</v>
      </c>
    </row>
    <row r="25" spans="4:6" ht="12.75">
      <c r="D25" s="39"/>
      <c r="F25" s="39"/>
    </row>
    <row r="26" spans="1:6" s="25" customFormat="1" ht="12.75">
      <c r="A26" s="25" t="s">
        <v>434</v>
      </c>
      <c r="B26" s="44"/>
      <c r="C26" s="44"/>
      <c r="D26" s="40" t="s">
        <v>302</v>
      </c>
      <c r="E26" s="38">
        <f>'RO č.3 ZM'!E38</f>
        <v>174786876.54</v>
      </c>
      <c r="F26" s="40" t="s">
        <v>302</v>
      </c>
    </row>
    <row r="27" spans="1:6" s="25" customFormat="1" ht="12.75">
      <c r="A27" s="27" t="s">
        <v>435</v>
      </c>
      <c r="B27" s="43"/>
      <c r="C27" s="43"/>
      <c r="D27" s="41" t="s">
        <v>302</v>
      </c>
      <c r="E27" s="42">
        <f>SUM(E24+E26)</f>
        <v>175017282.54</v>
      </c>
      <c r="F27" s="41" t="s">
        <v>302</v>
      </c>
    </row>
    <row r="28" spans="2:6" s="25" customFormat="1" ht="12.75">
      <c r="B28" s="44"/>
      <c r="C28" s="44"/>
      <c r="D28" s="38"/>
      <c r="E28" s="38"/>
      <c r="F28" s="38"/>
    </row>
    <row r="29" spans="1:6" s="25" customFormat="1" ht="15">
      <c r="A29" s="50" t="s">
        <v>307</v>
      </c>
      <c r="B29" s="44"/>
      <c r="C29" s="44"/>
      <c r="D29" s="38"/>
      <c r="E29" s="38"/>
      <c r="F29" s="38"/>
    </row>
    <row r="30" spans="1:6" s="25" customFormat="1" ht="12.75">
      <c r="A30" s="25" t="s">
        <v>306</v>
      </c>
      <c r="B30" s="44" t="s">
        <v>0</v>
      </c>
      <c r="C30" s="44"/>
      <c r="D30" s="38"/>
      <c r="E30" s="38"/>
      <c r="F30" s="38"/>
    </row>
    <row r="31" spans="2:6" s="25" customFormat="1" ht="12.75">
      <c r="B31" s="44"/>
      <c r="C31" s="44"/>
      <c r="D31" s="38"/>
      <c r="E31" s="38"/>
      <c r="F31" s="38"/>
    </row>
    <row r="32" spans="1:6" s="25" customFormat="1" ht="12.75">
      <c r="A32" s="37">
        <v>0</v>
      </c>
      <c r="B32" s="37">
        <v>3419</v>
      </c>
      <c r="C32" s="37" t="s">
        <v>269</v>
      </c>
      <c r="D32" s="58">
        <v>100000</v>
      </c>
      <c r="E32" s="38">
        <v>300000</v>
      </c>
      <c r="F32" s="39">
        <f>SUM(D32:E32)</f>
        <v>400000</v>
      </c>
    </row>
    <row r="33" spans="1:6" s="25" customFormat="1" ht="12.75">
      <c r="A33" s="37"/>
      <c r="B33" s="37"/>
      <c r="C33" s="37"/>
      <c r="D33" s="58"/>
      <c r="E33" s="38"/>
      <c r="F33" s="39"/>
    </row>
    <row r="34" spans="1:11" s="25" customFormat="1" ht="12.75">
      <c r="A34" s="37">
        <v>71</v>
      </c>
      <c r="B34" s="37">
        <v>3419</v>
      </c>
      <c r="C34" s="44" t="s">
        <v>441</v>
      </c>
      <c r="D34" s="58">
        <v>3300000</v>
      </c>
      <c r="E34" s="38">
        <v>-300000</v>
      </c>
      <c r="F34" s="39">
        <f>SUM(D34:E34)</f>
        <v>3000000</v>
      </c>
      <c r="G34" s="49"/>
      <c r="H34" s="37"/>
      <c r="I34" s="58"/>
      <c r="J34" s="38"/>
      <c r="K34" s="39"/>
    </row>
    <row r="35" spans="1:11" s="25" customFormat="1" ht="12.75">
      <c r="A35" s="37"/>
      <c r="B35" s="37"/>
      <c r="C35" s="44"/>
      <c r="D35" s="58"/>
      <c r="E35" s="38"/>
      <c r="F35" s="39"/>
      <c r="G35" s="49"/>
      <c r="H35" s="37"/>
      <c r="I35" s="58"/>
      <c r="J35" s="38"/>
      <c r="K35" s="39"/>
    </row>
    <row r="36" spans="1:11" s="25" customFormat="1" ht="12.75">
      <c r="A36" s="46">
        <v>201716</v>
      </c>
      <c r="B36" s="49">
        <v>3314</v>
      </c>
      <c r="C36" s="37" t="s">
        <v>442</v>
      </c>
      <c r="D36" s="58">
        <v>0</v>
      </c>
      <c r="E36" s="38">
        <v>205000</v>
      </c>
      <c r="F36" s="39">
        <f>SUM(D36:E36)</f>
        <v>205000</v>
      </c>
      <c r="G36" s="49"/>
      <c r="H36" s="37"/>
      <c r="I36" s="58"/>
      <c r="J36" s="38"/>
      <c r="K36" s="39"/>
    </row>
    <row r="37" spans="1:11" s="25" customFormat="1" ht="12.75">
      <c r="A37" s="46"/>
      <c r="B37" s="49"/>
      <c r="C37" s="37"/>
      <c r="D37" s="58"/>
      <c r="E37" s="38"/>
      <c r="F37" s="39"/>
      <c r="G37" s="49"/>
      <c r="H37" s="37"/>
      <c r="I37" s="58"/>
      <c r="J37" s="38"/>
      <c r="K37" s="39"/>
    </row>
    <row r="38" spans="1:6" s="25" customFormat="1" ht="12.75">
      <c r="A38" s="46">
        <v>59</v>
      </c>
      <c r="B38" s="46">
        <v>6409</v>
      </c>
      <c r="C38" s="48" t="s">
        <v>305</v>
      </c>
      <c r="D38" s="47">
        <f>'RO č.3 ZM'!F101</f>
        <v>350269.83999999985</v>
      </c>
      <c r="E38" s="38">
        <v>25406</v>
      </c>
      <c r="F38" s="39">
        <f>SUM(D38:E38)</f>
        <v>375675.83999999985</v>
      </c>
    </row>
    <row r="39" spans="1:6" s="25" customFormat="1" ht="12.75">
      <c r="A39" s="46"/>
      <c r="B39" s="46"/>
      <c r="C39" s="46"/>
      <c r="D39" s="45"/>
      <c r="E39" s="38"/>
      <c r="F39" s="38"/>
    </row>
    <row r="40" spans="1:6" s="25" customFormat="1" ht="12.75">
      <c r="A40" s="25" t="s">
        <v>304</v>
      </c>
      <c r="B40" s="44"/>
      <c r="C40" s="44"/>
      <c r="D40" s="40" t="s">
        <v>302</v>
      </c>
      <c r="E40" s="38">
        <f>SUM(E29:E38)</f>
        <v>230406</v>
      </c>
      <c r="F40" s="40" t="s">
        <v>302</v>
      </c>
    </row>
    <row r="41" spans="4:6" ht="12.75">
      <c r="D41" s="39"/>
      <c r="F41" s="39"/>
    </row>
    <row r="42" spans="1:6" s="25" customFormat="1" ht="12.75">
      <c r="A42" s="25" t="s">
        <v>436</v>
      </c>
      <c r="B42" s="44"/>
      <c r="C42" s="44"/>
      <c r="D42" s="40" t="s">
        <v>302</v>
      </c>
      <c r="E42" s="38">
        <f>'RO č.3 ZM'!E106</f>
        <v>174786876.54</v>
      </c>
      <c r="F42" s="40" t="s">
        <v>302</v>
      </c>
    </row>
    <row r="43" spans="1:6" s="25" customFormat="1" ht="12.75">
      <c r="A43" s="27" t="s">
        <v>437</v>
      </c>
      <c r="B43" s="43"/>
      <c r="C43" s="43"/>
      <c r="D43" s="41" t="s">
        <v>302</v>
      </c>
      <c r="E43" s="42">
        <f>SUM(E40+E42)</f>
        <v>175017282.54</v>
      </c>
      <c r="F43" s="41" t="s">
        <v>302</v>
      </c>
    </row>
    <row r="44" spans="4:6" ht="12.75">
      <c r="D44" s="39"/>
      <c r="F44" s="39"/>
    </row>
    <row r="45" spans="1:6" ht="12.75">
      <c r="A45" s="25" t="s">
        <v>303</v>
      </c>
      <c r="D45" s="40" t="s">
        <v>302</v>
      </c>
      <c r="E45" s="38">
        <f>SUM(E24-E40)</f>
        <v>0</v>
      </c>
      <c r="F45" s="40" t="s">
        <v>302</v>
      </c>
    </row>
    <row r="46" spans="1:6" ht="12.75">
      <c r="A46" s="25"/>
      <c r="D46" s="40"/>
      <c r="F46" s="40"/>
    </row>
    <row r="47" spans="1:6" ht="12.75">
      <c r="A47" s="25"/>
      <c r="D47" s="40"/>
      <c r="F47" s="40"/>
    </row>
    <row r="48" spans="1:6" ht="12.75">
      <c r="A48" s="25"/>
      <c r="D48" s="40"/>
      <c r="F48" s="40"/>
    </row>
    <row r="49" spans="1:6" ht="12.75">
      <c r="A49" s="25"/>
      <c r="D49" s="40"/>
      <c r="F49" s="40"/>
    </row>
    <row r="50" spans="1:6" ht="12.75">
      <c r="A50" s="25"/>
      <c r="D50" s="40"/>
      <c r="F50" s="40"/>
    </row>
    <row r="51" spans="1:6" ht="12.75">
      <c r="A51" s="25"/>
      <c r="D51" s="40"/>
      <c r="F51" s="40"/>
    </row>
    <row r="52" ht="12.75">
      <c r="A52" s="25"/>
    </row>
    <row r="53" ht="12.75">
      <c r="A53" s="25"/>
    </row>
    <row r="54" ht="12.75">
      <c r="A54" s="20" t="s">
        <v>300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120" zoomScaleNormal="120" zoomScalePageLayoutView="0" workbookViewId="0" topLeftCell="A1">
      <pane ySplit="5" topLeftCell="A15" activePane="bottomLeft" state="frozen"/>
      <selection pane="topLeft" activeCell="A1" sqref="A1"/>
      <selection pane="bottomLeft" activeCell="A33" sqref="A33:F33"/>
    </sheetView>
  </sheetViews>
  <sheetFormatPr defaultColWidth="9.140625" defaultRowHeight="12.75"/>
  <cols>
    <col min="1" max="1" width="6.28125" style="0" customWidth="1"/>
    <col min="2" max="2" width="4.7109375" style="37" customWidth="1"/>
    <col min="3" max="3" width="55.57421875" style="37" customWidth="1"/>
    <col min="4" max="4" width="11.421875" style="37" customWidth="1"/>
    <col min="5" max="5" width="11.28125" style="38" customWidth="1"/>
    <col min="6" max="6" width="10.28125" style="37" customWidth="1"/>
  </cols>
  <sheetData>
    <row r="1" spans="1:7" s="25" customFormat="1" ht="12.75">
      <c r="A1" s="27" t="s">
        <v>321</v>
      </c>
      <c r="B1" s="43"/>
      <c r="C1" s="43"/>
      <c r="D1" s="43"/>
      <c r="E1" s="42"/>
      <c r="F1" s="43"/>
      <c r="G1" s="29"/>
    </row>
    <row r="2" spans="1:7" s="25" customFormat="1" ht="12.75">
      <c r="A2" s="27" t="s">
        <v>443</v>
      </c>
      <c r="B2" s="43"/>
      <c r="C2" s="43"/>
      <c r="D2" s="43"/>
      <c r="E2" s="42"/>
      <c r="F2" s="43"/>
      <c r="G2" s="29"/>
    </row>
    <row r="3" spans="1:7" ht="12.75">
      <c r="A3" s="27" t="s">
        <v>444</v>
      </c>
      <c r="B3" s="57"/>
      <c r="C3" s="57"/>
      <c r="D3" s="57"/>
      <c r="E3" s="42"/>
      <c r="F3" s="57"/>
      <c r="G3" s="56"/>
    </row>
    <row r="4" spans="4:6" ht="12.75">
      <c r="D4" s="54" t="s">
        <v>319</v>
      </c>
      <c r="E4" s="55" t="s">
        <v>318</v>
      </c>
      <c r="F4" s="54" t="s">
        <v>317</v>
      </c>
    </row>
    <row r="5" spans="2:6" s="25" customFormat="1" ht="12.75">
      <c r="B5" s="44"/>
      <c r="C5" s="44"/>
      <c r="D5" s="54" t="s">
        <v>316</v>
      </c>
      <c r="E5" s="55" t="s">
        <v>315</v>
      </c>
      <c r="F5" s="54" t="s">
        <v>314</v>
      </c>
    </row>
    <row r="6" spans="1:6" s="25" customFormat="1" ht="15">
      <c r="A6" s="50" t="s">
        <v>313</v>
      </c>
      <c r="B6" s="44"/>
      <c r="C6" s="44"/>
      <c r="D6" s="54"/>
      <c r="E6" s="55"/>
      <c r="F6" s="54"/>
    </row>
    <row r="7" spans="1:6" s="25" customFormat="1" ht="12.75">
      <c r="A7" s="25" t="s">
        <v>0</v>
      </c>
      <c r="B7" s="25" t="s">
        <v>312</v>
      </c>
      <c r="C7" s="44"/>
      <c r="D7" s="44"/>
      <c r="E7" s="38"/>
      <c r="F7" s="44"/>
    </row>
    <row r="8" spans="3:6" s="25" customFormat="1" ht="12.75">
      <c r="C8" s="44"/>
      <c r="D8" s="44"/>
      <c r="E8" s="38"/>
      <c r="F8" s="44"/>
    </row>
    <row r="9" spans="1:6" s="25" customFormat="1" ht="12.75">
      <c r="A9" s="44"/>
      <c r="B9" s="37"/>
      <c r="C9" s="37"/>
      <c r="D9" s="39"/>
      <c r="E9" s="38"/>
      <c r="F9" s="39"/>
    </row>
    <row r="10" spans="1:6" s="25" customFormat="1" ht="12.75">
      <c r="A10" s="25" t="s">
        <v>311</v>
      </c>
      <c r="B10" s="37"/>
      <c r="C10" s="37"/>
      <c r="D10" s="40" t="s">
        <v>302</v>
      </c>
      <c r="E10" s="38">
        <f>SUM(E5:E9)</f>
        <v>0</v>
      </c>
      <c r="F10" s="40" t="s">
        <v>302</v>
      </c>
    </row>
    <row r="11" spans="4:6" ht="12.75">
      <c r="D11" s="39"/>
      <c r="F11" s="39"/>
    </row>
    <row r="12" spans="1:6" s="25" customFormat="1" ht="12.75">
      <c r="A12" s="25" t="s">
        <v>446</v>
      </c>
      <c r="B12" s="44"/>
      <c r="C12" s="44"/>
      <c r="D12" s="40" t="s">
        <v>302</v>
      </c>
      <c r="E12" s="38">
        <f>'RO č.4 RM'!E18</f>
        <v>116663917.54</v>
      </c>
      <c r="F12" s="40" t="s">
        <v>302</v>
      </c>
    </row>
    <row r="13" spans="1:6" s="25" customFormat="1" ht="12.75">
      <c r="A13" s="27" t="s">
        <v>447</v>
      </c>
      <c r="B13" s="43"/>
      <c r="C13" s="43"/>
      <c r="D13" s="41" t="s">
        <v>302</v>
      </c>
      <c r="E13" s="42">
        <f>SUM(E10+E12)</f>
        <v>116663917.54</v>
      </c>
      <c r="F13" s="41" t="s">
        <v>302</v>
      </c>
    </row>
    <row r="14" spans="4:7" ht="12.75">
      <c r="D14" s="39"/>
      <c r="F14" s="39"/>
      <c r="G14" s="4"/>
    </row>
    <row r="15" spans="1:6" s="25" customFormat="1" ht="12.75">
      <c r="A15" s="25" t="s">
        <v>10</v>
      </c>
      <c r="B15" s="44"/>
      <c r="C15" s="44"/>
      <c r="D15" s="38"/>
      <c r="E15" s="38"/>
      <c r="F15" s="38"/>
    </row>
    <row r="16" spans="2:6" s="25" customFormat="1" ht="12.75">
      <c r="B16" s="44"/>
      <c r="C16" s="44"/>
      <c r="D16" s="38"/>
      <c r="E16" s="38"/>
      <c r="F16" s="38"/>
    </row>
    <row r="17" spans="1:6" ht="12.75">
      <c r="A17" s="17"/>
      <c r="B17" s="52"/>
      <c r="C17" s="52"/>
      <c r="D17" s="51"/>
      <c r="F17" s="39"/>
    </row>
    <row r="18" spans="1:6" s="25" customFormat="1" ht="12.75">
      <c r="A18" s="25" t="s">
        <v>309</v>
      </c>
      <c r="B18" s="44"/>
      <c r="C18" s="44"/>
      <c r="D18" s="40" t="s">
        <v>302</v>
      </c>
      <c r="E18" s="38">
        <f>SUM(E15:E17)</f>
        <v>0</v>
      </c>
      <c r="F18" s="40" t="s">
        <v>302</v>
      </c>
    </row>
    <row r="19" spans="1:6" s="25" customFormat="1" ht="12.75">
      <c r="A19" s="25" t="s">
        <v>308</v>
      </c>
      <c r="B19" s="44"/>
      <c r="C19" s="44"/>
      <c r="D19" s="40" t="s">
        <v>302</v>
      </c>
      <c r="E19" s="38">
        <f>SUM(E10+E18)</f>
        <v>0</v>
      </c>
      <c r="F19" s="40" t="s">
        <v>302</v>
      </c>
    </row>
    <row r="20" spans="4:6" ht="12.75">
      <c r="D20" s="39"/>
      <c r="F20" s="39"/>
    </row>
    <row r="21" spans="1:6" s="25" customFormat="1" ht="12.75">
      <c r="A21" s="25" t="s">
        <v>448</v>
      </c>
      <c r="B21" s="44"/>
      <c r="C21" s="44"/>
      <c r="D21" s="40" t="s">
        <v>302</v>
      </c>
      <c r="E21" s="38">
        <f>'RO č.4 RM'!E27</f>
        <v>175017282.54</v>
      </c>
      <c r="F21" s="40" t="s">
        <v>302</v>
      </c>
    </row>
    <row r="22" spans="1:6" s="25" customFormat="1" ht="12.75">
      <c r="A22" s="27" t="s">
        <v>449</v>
      </c>
      <c r="B22" s="43"/>
      <c r="C22" s="43"/>
      <c r="D22" s="41" t="s">
        <v>302</v>
      </c>
      <c r="E22" s="42">
        <f>SUM(E19+E21)</f>
        <v>175017282.54</v>
      </c>
      <c r="F22" s="41" t="s">
        <v>302</v>
      </c>
    </row>
    <row r="23" spans="2:6" s="25" customFormat="1" ht="12.75">
      <c r="B23" s="44"/>
      <c r="C23" s="44"/>
      <c r="D23" s="38"/>
      <c r="E23" s="38"/>
      <c r="F23" s="38"/>
    </row>
    <row r="24" spans="1:6" s="25" customFormat="1" ht="15">
      <c r="A24" s="50" t="s">
        <v>307</v>
      </c>
      <c r="B24" s="44"/>
      <c r="C24" s="44"/>
      <c r="D24" s="38"/>
      <c r="E24" s="38"/>
      <c r="F24" s="38"/>
    </row>
    <row r="25" spans="1:6" s="25" customFormat="1" ht="12.75">
      <c r="A25" s="25" t="s">
        <v>306</v>
      </c>
      <c r="B25" s="44" t="s">
        <v>0</v>
      </c>
      <c r="C25" s="44"/>
      <c r="D25" s="38"/>
      <c r="E25" s="38"/>
      <c r="F25" s="38"/>
    </row>
    <row r="26" spans="2:6" s="25" customFormat="1" ht="12.75">
      <c r="B26" s="44"/>
      <c r="C26" s="44"/>
      <c r="D26" s="38"/>
      <c r="E26" s="38"/>
      <c r="F26" s="38"/>
    </row>
    <row r="27" spans="1:6" s="25" customFormat="1" ht="12.75">
      <c r="A27" s="46">
        <v>201602</v>
      </c>
      <c r="B27" s="49">
        <v>2212</v>
      </c>
      <c r="C27" s="37" t="s">
        <v>454</v>
      </c>
      <c r="D27" s="58">
        <v>300000</v>
      </c>
      <c r="E27" s="38">
        <v>200000</v>
      </c>
      <c r="F27" s="39">
        <f>SUM(D27:E27)</f>
        <v>500000</v>
      </c>
    </row>
    <row r="28" spans="2:6" s="25" customFormat="1" ht="12.75">
      <c r="B28" s="44"/>
      <c r="C28" s="44"/>
      <c r="D28" s="38"/>
      <c r="E28" s="38"/>
      <c r="F28" s="38"/>
    </row>
    <row r="29" spans="1:6" s="25" customFormat="1" ht="12.75">
      <c r="A29" s="49">
        <v>201605</v>
      </c>
      <c r="B29" s="49">
        <v>2219</v>
      </c>
      <c r="C29" s="49" t="s">
        <v>445</v>
      </c>
      <c r="D29" s="58">
        <v>5700000</v>
      </c>
      <c r="E29" s="38">
        <v>300000</v>
      </c>
      <c r="F29" s="39">
        <f>SUM(D29:E29)</f>
        <v>6000000</v>
      </c>
    </row>
    <row r="30" spans="1:6" s="25" customFormat="1" ht="12.75">
      <c r="A30" s="49"/>
      <c r="B30" s="49"/>
      <c r="C30" s="49"/>
      <c r="D30" s="58"/>
      <c r="E30" s="38"/>
      <c r="F30" s="39"/>
    </row>
    <row r="31" spans="1:6" s="25" customFormat="1" ht="12.75">
      <c r="A31" s="46">
        <v>201619</v>
      </c>
      <c r="B31" s="46">
        <v>3419</v>
      </c>
      <c r="C31" s="48" t="s">
        <v>452</v>
      </c>
      <c r="D31" s="58">
        <v>1000000</v>
      </c>
      <c r="E31" s="38">
        <v>300000</v>
      </c>
      <c r="F31" s="39">
        <f>SUM(D31:E31)</f>
        <v>1300000</v>
      </c>
    </row>
    <row r="32" spans="1:6" s="25" customFormat="1" ht="12.75">
      <c r="A32" s="46"/>
      <c r="B32" s="46"/>
      <c r="C32" s="48"/>
      <c r="D32" s="58"/>
      <c r="E32" s="38"/>
      <c r="F32" s="39"/>
    </row>
    <row r="33" spans="1:6" s="25" customFormat="1" ht="12.75">
      <c r="A33" s="46">
        <v>201707</v>
      </c>
      <c r="B33" s="49">
        <v>2212</v>
      </c>
      <c r="C33" s="37" t="s">
        <v>453</v>
      </c>
      <c r="D33" s="58">
        <v>300000</v>
      </c>
      <c r="E33" s="38">
        <v>-200000</v>
      </c>
      <c r="F33" s="39">
        <f>SUM(D33:E33)</f>
        <v>100000</v>
      </c>
    </row>
    <row r="34" spans="1:6" s="25" customFormat="1" ht="12.75">
      <c r="A34" s="46"/>
      <c r="B34" s="46"/>
      <c r="C34" s="48"/>
      <c r="D34" s="58"/>
      <c r="E34" s="38"/>
      <c r="F34" s="39"/>
    </row>
    <row r="35" spans="1:11" s="25" customFormat="1" ht="12.75">
      <c r="A35" s="37">
        <v>71</v>
      </c>
      <c r="B35" s="37">
        <v>3419</v>
      </c>
      <c r="C35" s="44" t="s">
        <v>441</v>
      </c>
      <c r="D35" s="58">
        <v>3000000</v>
      </c>
      <c r="E35" s="38">
        <v>-289000</v>
      </c>
      <c r="F35" s="39">
        <f>SUM(D35:E35)</f>
        <v>2711000</v>
      </c>
      <c r="G35" s="49"/>
      <c r="H35" s="37"/>
      <c r="I35" s="58"/>
      <c r="J35" s="38"/>
      <c r="K35" s="39"/>
    </row>
    <row r="36" spans="1:11" s="25" customFormat="1" ht="12.75">
      <c r="A36" s="37"/>
      <c r="B36" s="37"/>
      <c r="C36" s="44"/>
      <c r="D36" s="58"/>
      <c r="E36" s="38"/>
      <c r="F36" s="39"/>
      <c r="G36" s="49"/>
      <c r="H36" s="37"/>
      <c r="I36" s="58"/>
      <c r="J36" s="38"/>
      <c r="K36" s="39"/>
    </row>
    <row r="37" spans="1:6" s="25" customFormat="1" ht="12.75">
      <c r="A37" s="46">
        <v>59</v>
      </c>
      <c r="B37" s="46">
        <v>6409</v>
      </c>
      <c r="C37" s="48" t="s">
        <v>399</v>
      </c>
      <c r="D37" s="47">
        <f>'RO č.4 RM'!F38</f>
        <v>375675.83999999985</v>
      </c>
      <c r="E37" s="38">
        <v>-311000</v>
      </c>
      <c r="F37" s="39">
        <f>SUM(D37:E37)</f>
        <v>64675.83999999985</v>
      </c>
    </row>
    <row r="38" spans="1:6" s="25" customFormat="1" ht="12.75">
      <c r="A38" s="46"/>
      <c r="B38" s="46"/>
      <c r="C38" s="46"/>
      <c r="D38" s="45"/>
      <c r="E38" s="38"/>
      <c r="F38" s="38"/>
    </row>
    <row r="39" spans="1:6" s="25" customFormat="1" ht="12.75">
      <c r="A39" s="25" t="s">
        <v>304</v>
      </c>
      <c r="B39" s="44"/>
      <c r="C39" s="44"/>
      <c r="D39" s="40" t="s">
        <v>302</v>
      </c>
      <c r="E39" s="38">
        <f>SUM(E24:E37)</f>
        <v>0</v>
      </c>
      <c r="F39" s="40" t="s">
        <v>302</v>
      </c>
    </row>
    <row r="40" spans="4:6" ht="12.75">
      <c r="D40" s="39"/>
      <c r="F40" s="39"/>
    </row>
    <row r="41" spans="1:6" s="25" customFormat="1" ht="12.75">
      <c r="A41" s="25" t="s">
        <v>450</v>
      </c>
      <c r="B41" s="44"/>
      <c r="C41" s="44"/>
      <c r="D41" s="40" t="s">
        <v>302</v>
      </c>
      <c r="E41" s="38">
        <f>'RO č.4 RM'!E43</f>
        <v>175017282.54</v>
      </c>
      <c r="F41" s="40" t="s">
        <v>302</v>
      </c>
    </row>
    <row r="42" spans="1:6" s="25" customFormat="1" ht="12.75">
      <c r="A42" s="27" t="s">
        <v>451</v>
      </c>
      <c r="B42" s="43"/>
      <c r="C42" s="43"/>
      <c r="D42" s="41" t="s">
        <v>302</v>
      </c>
      <c r="E42" s="42">
        <f>SUM(E39+E41)</f>
        <v>175017282.54</v>
      </c>
      <c r="F42" s="41" t="s">
        <v>302</v>
      </c>
    </row>
    <row r="43" spans="4:6" ht="12.75">
      <c r="D43" s="39"/>
      <c r="F43" s="39"/>
    </row>
    <row r="44" spans="1:6" ht="12.75">
      <c r="A44" s="25" t="s">
        <v>303</v>
      </c>
      <c r="D44" s="40" t="s">
        <v>302</v>
      </c>
      <c r="E44" s="38">
        <f>SUM(E19-E39)</f>
        <v>0</v>
      </c>
      <c r="F44" s="40" t="s">
        <v>302</v>
      </c>
    </row>
    <row r="45" spans="1:6" ht="12.75">
      <c r="A45" s="25"/>
      <c r="D45" s="40"/>
      <c r="F45" s="40"/>
    </row>
    <row r="46" spans="1:6" ht="12.75">
      <c r="A46" s="25"/>
      <c r="D46" s="40"/>
      <c r="F46" s="40"/>
    </row>
    <row r="47" spans="1:6" ht="12.75">
      <c r="A47" s="25"/>
      <c r="D47" s="40"/>
      <c r="F47" s="40"/>
    </row>
    <row r="48" spans="1:6" ht="12.75">
      <c r="A48" s="25"/>
      <c r="D48" s="40"/>
      <c r="F48" s="40"/>
    </row>
    <row r="49" spans="1:6" ht="12.75">
      <c r="A49" s="25"/>
      <c r="D49" s="40"/>
      <c r="F49" s="40"/>
    </row>
    <row r="50" spans="1:6" ht="12.75">
      <c r="A50" s="25"/>
      <c r="D50" s="40"/>
      <c r="F50" s="40"/>
    </row>
    <row r="51" ht="12.75">
      <c r="A51" s="25"/>
    </row>
    <row r="52" ht="12.75">
      <c r="A52" s="25"/>
    </row>
    <row r="53" ht="12.75">
      <c r="A53" s="20" t="s">
        <v>300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4"/>
  <sheetViews>
    <sheetView zoomScale="125" zoomScaleNormal="125" zoomScalePageLayoutView="0" workbookViewId="0" topLeftCell="A1">
      <pane ySplit="5" topLeftCell="A57" activePane="bottomLeft" state="frozen"/>
      <selection pane="topLeft" activeCell="A1" sqref="A1"/>
      <selection pane="bottomLeft" activeCell="A63" sqref="A63:F63"/>
    </sheetView>
  </sheetViews>
  <sheetFormatPr defaultColWidth="9.140625" defaultRowHeight="12.75"/>
  <cols>
    <col min="1" max="1" width="6.28125" style="0" customWidth="1"/>
    <col min="2" max="2" width="4.7109375" style="37" customWidth="1"/>
    <col min="3" max="3" width="55.57421875" style="37" customWidth="1"/>
    <col min="4" max="4" width="11.421875" style="37" customWidth="1"/>
    <col min="5" max="5" width="11.28125" style="38" customWidth="1"/>
    <col min="6" max="6" width="10.28125" style="37" customWidth="1"/>
  </cols>
  <sheetData>
    <row r="1" spans="1:7" s="25" customFormat="1" ht="12.75">
      <c r="A1" s="27" t="s">
        <v>321</v>
      </c>
      <c r="B1" s="43"/>
      <c r="C1" s="43"/>
      <c r="D1" s="43"/>
      <c r="E1" s="42"/>
      <c r="F1" s="43"/>
      <c r="G1" s="29"/>
    </row>
    <row r="2" spans="1:7" s="25" customFormat="1" ht="12.75">
      <c r="A2" s="27" t="s">
        <v>455</v>
      </c>
      <c r="B2" s="43"/>
      <c r="C2" s="43"/>
      <c r="D2" s="43"/>
      <c r="E2" s="42"/>
      <c r="F2" s="43"/>
      <c r="G2" s="29"/>
    </row>
    <row r="3" spans="1:7" ht="12.75">
      <c r="A3" s="27" t="s">
        <v>456</v>
      </c>
      <c r="B3" s="57"/>
      <c r="C3" s="57"/>
      <c r="D3" s="57"/>
      <c r="E3" s="42"/>
      <c r="F3" s="57"/>
      <c r="G3" s="56"/>
    </row>
    <row r="4" spans="4:6" ht="12.75">
      <c r="D4" s="54" t="s">
        <v>319</v>
      </c>
      <c r="E4" s="55" t="s">
        <v>318</v>
      </c>
      <c r="F4" s="54" t="s">
        <v>317</v>
      </c>
    </row>
    <row r="5" spans="2:6" s="25" customFormat="1" ht="12.75">
      <c r="B5" s="44"/>
      <c r="C5" s="44"/>
      <c r="D5" s="54" t="s">
        <v>316</v>
      </c>
      <c r="E5" s="55" t="s">
        <v>315</v>
      </c>
      <c r="F5" s="54" t="s">
        <v>314</v>
      </c>
    </row>
    <row r="6" spans="1:6" s="25" customFormat="1" ht="15">
      <c r="A6" s="50" t="s">
        <v>313</v>
      </c>
      <c r="B6" s="44"/>
      <c r="C6" s="44"/>
      <c r="D6" s="54"/>
      <c r="E6" s="55"/>
      <c r="F6" s="54"/>
    </row>
    <row r="7" spans="1:6" s="25" customFormat="1" ht="12.75">
      <c r="A7" s="25" t="s">
        <v>0</v>
      </c>
      <c r="B7" s="25" t="s">
        <v>312</v>
      </c>
      <c r="C7" s="44"/>
      <c r="D7" s="44"/>
      <c r="E7" s="38"/>
      <c r="F7" s="44"/>
    </row>
    <row r="8" spans="3:6" s="25" customFormat="1" ht="12.75">
      <c r="C8" s="44"/>
      <c r="D8" s="44"/>
      <c r="E8" s="38"/>
      <c r="F8" s="44"/>
    </row>
    <row r="9" spans="2:6" s="25" customFormat="1" ht="12.75">
      <c r="B9" s="52">
        <v>1211</v>
      </c>
      <c r="C9" s="52" t="s">
        <v>470</v>
      </c>
      <c r="D9" s="58">
        <v>26200000</v>
      </c>
      <c r="E9" s="38">
        <v>1000000</v>
      </c>
      <c r="F9" s="38">
        <f>SUM(D9:E9)</f>
        <v>27200000</v>
      </c>
    </row>
    <row r="10" spans="2:6" s="25" customFormat="1" ht="12.75">
      <c r="B10" s="52"/>
      <c r="C10" s="52"/>
      <c r="D10" s="58"/>
      <c r="E10" s="38"/>
      <c r="F10" s="38"/>
    </row>
    <row r="11" spans="1:6" s="25" customFormat="1" ht="12.75">
      <c r="A11" s="52">
        <v>6171</v>
      </c>
      <c r="B11" s="52">
        <v>2324</v>
      </c>
      <c r="C11" s="52" t="s">
        <v>477</v>
      </c>
      <c r="D11" s="58">
        <v>50000</v>
      </c>
      <c r="E11" s="38">
        <v>100000</v>
      </c>
      <c r="F11" s="39">
        <f>SUM(D11:E11)</f>
        <v>150000</v>
      </c>
    </row>
    <row r="12" spans="1:6" s="25" customFormat="1" ht="12.75">
      <c r="A12" s="52"/>
      <c r="B12" s="52"/>
      <c r="C12" s="52"/>
      <c r="D12" s="58"/>
      <c r="E12" s="38"/>
      <c r="F12" s="39"/>
    </row>
    <row r="13" spans="1:6" s="25" customFormat="1" ht="12.75">
      <c r="A13" s="52"/>
      <c r="B13" s="52">
        <v>4116</v>
      </c>
      <c r="C13" s="52" t="s">
        <v>484</v>
      </c>
      <c r="D13" s="58"/>
      <c r="E13" s="38"/>
      <c r="F13" s="39"/>
    </row>
    <row r="14" spans="1:6" s="25" customFormat="1" ht="12.75">
      <c r="A14" s="52"/>
      <c r="B14" s="52"/>
      <c r="C14" s="52" t="s">
        <v>485</v>
      </c>
      <c r="D14" s="58">
        <v>0</v>
      </c>
      <c r="E14" s="38">
        <v>118523</v>
      </c>
      <c r="F14" s="39">
        <f>SUM(D14:E14)</f>
        <v>118523</v>
      </c>
    </row>
    <row r="15" spans="3:6" s="25" customFormat="1" ht="12.75">
      <c r="C15" s="44"/>
      <c r="D15" s="44"/>
      <c r="E15" s="38"/>
      <c r="F15" s="44"/>
    </row>
    <row r="16" spans="2:6" s="25" customFormat="1" ht="12.75">
      <c r="B16" s="52"/>
      <c r="C16" s="37" t="s">
        <v>400</v>
      </c>
      <c r="D16" s="39"/>
      <c r="E16" s="38"/>
      <c r="F16" s="44"/>
    </row>
    <row r="17" spans="2:6" s="25" customFormat="1" ht="12.75">
      <c r="B17" s="52">
        <v>4122</v>
      </c>
      <c r="C17" s="52" t="s">
        <v>457</v>
      </c>
      <c r="D17" s="39">
        <v>0</v>
      </c>
      <c r="E17" s="38">
        <v>114428</v>
      </c>
      <c r="F17" s="39">
        <f>SUM(D17:E17)</f>
        <v>114428</v>
      </c>
    </row>
    <row r="18" spans="2:6" s="25" customFormat="1" ht="12.75">
      <c r="B18" s="52">
        <v>4122</v>
      </c>
      <c r="C18" s="52" t="s">
        <v>473</v>
      </c>
      <c r="D18" s="39">
        <v>0</v>
      </c>
      <c r="E18" s="38">
        <v>338000</v>
      </c>
      <c r="F18" s="39">
        <f>SUM(D18:E18)</f>
        <v>338000</v>
      </c>
    </row>
    <row r="19" spans="2:6" s="25" customFormat="1" ht="12.75">
      <c r="B19" s="52">
        <v>4122</v>
      </c>
      <c r="C19" s="37" t="s">
        <v>471</v>
      </c>
      <c r="D19" s="39">
        <v>0</v>
      </c>
      <c r="E19" s="38">
        <v>30000</v>
      </c>
      <c r="F19" s="39">
        <f>SUM(D19:E19)</f>
        <v>30000</v>
      </c>
    </row>
    <row r="20" spans="1:6" s="25" customFormat="1" ht="12.75">
      <c r="A20" s="44"/>
      <c r="B20" s="37"/>
      <c r="C20" s="37"/>
      <c r="D20" s="39"/>
      <c r="E20" s="38"/>
      <c r="F20" s="39"/>
    </row>
    <row r="21" spans="1:6" s="25" customFormat="1" ht="12.75">
      <c r="A21" s="25" t="s">
        <v>311</v>
      </c>
      <c r="B21" s="37"/>
      <c r="C21" s="37"/>
      <c r="D21" s="40" t="s">
        <v>302</v>
      </c>
      <c r="E21" s="38">
        <f>SUM(E5:E20)</f>
        <v>1700951</v>
      </c>
      <c r="F21" s="40" t="s">
        <v>302</v>
      </c>
    </row>
    <row r="22" spans="4:6" ht="12.75">
      <c r="D22" s="39"/>
      <c r="F22" s="39"/>
    </row>
    <row r="23" spans="1:6" s="25" customFormat="1" ht="12.75">
      <c r="A23" s="25" t="s">
        <v>463</v>
      </c>
      <c r="B23" s="44"/>
      <c r="C23" s="44"/>
      <c r="D23" s="40" t="s">
        <v>302</v>
      </c>
      <c r="E23" s="38">
        <f>'RO č.5 RM'!E13</f>
        <v>116663917.54</v>
      </c>
      <c r="F23" s="40" t="s">
        <v>302</v>
      </c>
    </row>
    <row r="24" spans="1:6" s="25" customFormat="1" ht="12.75">
      <c r="A24" s="27" t="s">
        <v>464</v>
      </c>
      <c r="B24" s="43"/>
      <c r="C24" s="43"/>
      <c r="D24" s="41" t="s">
        <v>302</v>
      </c>
      <c r="E24" s="42">
        <f>SUM(E21+E23)</f>
        <v>118364868.54</v>
      </c>
      <c r="F24" s="41" t="s">
        <v>302</v>
      </c>
    </row>
    <row r="25" spans="4:7" ht="12.75">
      <c r="D25" s="39"/>
      <c r="F25" s="39"/>
      <c r="G25" s="4"/>
    </row>
    <row r="26" spans="1:6" s="25" customFormat="1" ht="12.75">
      <c r="A26" s="25" t="s">
        <v>10</v>
      </c>
      <c r="B26" s="44"/>
      <c r="C26" s="44"/>
      <c r="D26" s="38"/>
      <c r="E26" s="38"/>
      <c r="F26" s="38"/>
    </row>
    <row r="27" spans="2:6" s="25" customFormat="1" ht="12.75">
      <c r="B27" s="44"/>
      <c r="C27" s="44"/>
      <c r="D27" s="38"/>
      <c r="E27" s="38"/>
      <c r="F27" s="38"/>
    </row>
    <row r="28" spans="1:6" ht="12.75">
      <c r="A28" s="17"/>
      <c r="B28" s="52"/>
      <c r="C28" s="52"/>
      <c r="D28" s="51"/>
      <c r="F28" s="39"/>
    </row>
    <row r="29" spans="1:6" s="25" customFormat="1" ht="12.75">
      <c r="A29" s="25" t="s">
        <v>309</v>
      </c>
      <c r="B29" s="44"/>
      <c r="C29" s="44"/>
      <c r="D29" s="40" t="s">
        <v>302</v>
      </c>
      <c r="E29" s="38">
        <f>SUM(E26:E28)</f>
        <v>0</v>
      </c>
      <c r="F29" s="40" t="s">
        <v>302</v>
      </c>
    </row>
    <row r="30" spans="1:6" s="25" customFormat="1" ht="12.75">
      <c r="A30" s="25" t="s">
        <v>308</v>
      </c>
      <c r="B30" s="44"/>
      <c r="C30" s="44"/>
      <c r="D30" s="40" t="s">
        <v>302</v>
      </c>
      <c r="E30" s="38">
        <f>SUM(E21+E29)</f>
        <v>1700951</v>
      </c>
      <c r="F30" s="40" t="s">
        <v>302</v>
      </c>
    </row>
    <row r="31" spans="4:6" ht="12.75">
      <c r="D31" s="39"/>
      <c r="F31" s="39"/>
    </row>
    <row r="32" spans="1:6" s="25" customFormat="1" ht="12.75">
      <c r="A32" s="25" t="s">
        <v>465</v>
      </c>
      <c r="B32" s="44"/>
      <c r="C32" s="44"/>
      <c r="D32" s="40" t="s">
        <v>302</v>
      </c>
      <c r="E32" s="38">
        <f>'RO č.5 RM'!E22</f>
        <v>175017282.54</v>
      </c>
      <c r="F32" s="40" t="s">
        <v>302</v>
      </c>
    </row>
    <row r="33" spans="1:6" s="25" customFormat="1" ht="12.75">
      <c r="A33" s="27" t="s">
        <v>466</v>
      </c>
      <c r="B33" s="43"/>
      <c r="C33" s="43"/>
      <c r="D33" s="41" t="s">
        <v>302</v>
      </c>
      <c r="E33" s="42">
        <f>SUM(E30+E32)</f>
        <v>176718233.54</v>
      </c>
      <c r="F33" s="41" t="s">
        <v>302</v>
      </c>
    </row>
    <row r="34" spans="2:6" s="25" customFormat="1" ht="12.75">
      <c r="B34" s="44"/>
      <c r="C34" s="44"/>
      <c r="D34" s="38"/>
      <c r="E34" s="38"/>
      <c r="F34" s="38"/>
    </row>
    <row r="35" spans="1:6" s="25" customFormat="1" ht="15">
      <c r="A35" s="50" t="s">
        <v>307</v>
      </c>
      <c r="B35" s="44"/>
      <c r="C35" s="44"/>
      <c r="D35" s="38"/>
      <c r="E35" s="38"/>
      <c r="F35" s="38"/>
    </row>
    <row r="36" spans="1:6" s="25" customFormat="1" ht="12.75">
      <c r="A36" s="25" t="s">
        <v>306</v>
      </c>
      <c r="B36" s="44" t="s">
        <v>0</v>
      </c>
      <c r="C36" s="44"/>
      <c r="D36" s="38"/>
      <c r="E36" s="38"/>
      <c r="F36" s="38"/>
    </row>
    <row r="37" spans="2:6" s="25" customFormat="1" ht="12.75">
      <c r="B37" s="44"/>
      <c r="C37" s="44"/>
      <c r="D37" s="38"/>
      <c r="E37" s="38"/>
      <c r="F37" s="38"/>
    </row>
    <row r="38" spans="1:6" s="25" customFormat="1" ht="12.75">
      <c r="A38" s="46" t="s">
        <v>48</v>
      </c>
      <c r="B38" s="46"/>
      <c r="C38" s="37"/>
      <c r="D38" s="58"/>
      <c r="E38" s="38"/>
      <c r="F38" s="39"/>
    </row>
    <row r="39" spans="1:6" s="25" customFormat="1" ht="12.75">
      <c r="A39" s="49">
        <v>51</v>
      </c>
      <c r="B39" s="49">
        <v>3113</v>
      </c>
      <c r="C39" s="37" t="s">
        <v>458</v>
      </c>
      <c r="D39" s="58">
        <v>0</v>
      </c>
      <c r="E39" s="38">
        <v>60000</v>
      </c>
      <c r="F39" s="39">
        <f>SUM(D39:E39)</f>
        <v>60000</v>
      </c>
    </row>
    <row r="40" spans="1:6" s="25" customFormat="1" ht="12.75">
      <c r="A40" s="49"/>
      <c r="B40" s="49"/>
      <c r="C40" s="37"/>
      <c r="D40" s="58"/>
      <c r="E40" s="38"/>
      <c r="F40" s="39"/>
    </row>
    <row r="41" spans="1:6" s="25" customFormat="1" ht="12.75">
      <c r="A41" s="49" t="s">
        <v>459</v>
      </c>
      <c r="B41" s="49"/>
      <c r="C41" s="37"/>
      <c r="D41" s="58"/>
      <c r="E41" s="38"/>
      <c r="F41" s="39"/>
    </row>
    <row r="42" spans="1:6" s="25" customFormat="1" ht="12.75">
      <c r="A42" s="49">
        <v>52</v>
      </c>
      <c r="B42" s="49">
        <v>3114</v>
      </c>
      <c r="C42" s="37" t="s">
        <v>460</v>
      </c>
      <c r="D42" s="58">
        <v>0</v>
      </c>
      <c r="E42" s="38">
        <v>30000</v>
      </c>
      <c r="F42" s="39">
        <f>SUM(D42:E42)</f>
        <v>30000</v>
      </c>
    </row>
    <row r="43" spans="1:6" s="25" customFormat="1" ht="12.75">
      <c r="A43" s="49"/>
      <c r="B43" s="49"/>
      <c r="C43" s="52" t="s">
        <v>474</v>
      </c>
      <c r="D43" s="58">
        <v>0</v>
      </c>
      <c r="E43" s="38">
        <v>338000</v>
      </c>
      <c r="F43" s="39">
        <f>SUM(D43:E43)</f>
        <v>338000</v>
      </c>
    </row>
    <row r="44" spans="1:6" s="25" customFormat="1" ht="12.75">
      <c r="A44" s="49"/>
      <c r="B44" s="49"/>
      <c r="C44" s="37"/>
      <c r="D44" s="58"/>
      <c r="E44" s="38"/>
      <c r="F44" s="39"/>
    </row>
    <row r="45" spans="1:6" s="25" customFormat="1" ht="12.75">
      <c r="A45" s="46" t="s">
        <v>461</v>
      </c>
      <c r="B45" s="49"/>
      <c r="C45" s="37"/>
      <c r="D45" s="58"/>
      <c r="E45" s="38"/>
      <c r="F45" s="39"/>
    </row>
    <row r="46" spans="1:6" s="25" customFormat="1" ht="12.75">
      <c r="A46" s="46">
        <v>54</v>
      </c>
      <c r="B46" s="49">
        <v>3231</v>
      </c>
      <c r="C46" s="37" t="s">
        <v>462</v>
      </c>
      <c r="D46" s="58">
        <v>0</v>
      </c>
      <c r="E46" s="38">
        <v>24428</v>
      </c>
      <c r="F46" s="39">
        <f>SUM(D46:E46)</f>
        <v>24428</v>
      </c>
    </row>
    <row r="47" spans="1:6" s="25" customFormat="1" ht="12.75">
      <c r="A47" s="46"/>
      <c r="B47" s="49"/>
      <c r="C47" s="37"/>
      <c r="D47" s="58"/>
      <c r="E47" s="38"/>
      <c r="F47" s="39"/>
    </row>
    <row r="48" spans="1:6" s="25" customFormat="1" ht="12.75">
      <c r="A48" s="37" t="s">
        <v>136</v>
      </c>
      <c r="B48" s="49"/>
      <c r="C48" s="37"/>
      <c r="D48" s="58"/>
      <c r="E48" s="38"/>
      <c r="F48" s="39"/>
    </row>
    <row r="49" spans="1:6" s="25" customFormat="1" ht="12.75">
      <c r="A49" s="46"/>
      <c r="B49" s="49"/>
      <c r="C49" s="37" t="s">
        <v>478</v>
      </c>
      <c r="D49" s="58">
        <v>700000</v>
      </c>
      <c r="E49" s="38">
        <v>160000</v>
      </c>
      <c r="F49" s="39">
        <f>SUM(D49:E49)</f>
        <v>860000</v>
      </c>
    </row>
    <row r="50" spans="1:6" s="25" customFormat="1" ht="12.75">
      <c r="A50" s="46"/>
      <c r="B50" s="49"/>
      <c r="C50" s="37" t="s">
        <v>479</v>
      </c>
      <c r="D50" s="58"/>
      <c r="E50" s="38"/>
      <c r="F50" s="39"/>
    </row>
    <row r="51" spans="1:6" s="25" customFormat="1" ht="12.75">
      <c r="A51" s="46"/>
      <c r="B51" s="49"/>
      <c r="C51" s="37"/>
      <c r="D51" s="58"/>
      <c r="E51" s="38"/>
      <c r="F51" s="39"/>
    </row>
    <row r="52" spans="1:6" s="25" customFormat="1" ht="12.75">
      <c r="A52" s="37">
        <v>0</v>
      </c>
      <c r="B52" s="37">
        <v>3419</v>
      </c>
      <c r="C52" s="37" t="s">
        <v>486</v>
      </c>
      <c r="D52" s="58">
        <v>400000</v>
      </c>
      <c r="E52" s="38">
        <v>230000</v>
      </c>
      <c r="F52" s="39">
        <f>SUM(D52:E52)</f>
        <v>630000</v>
      </c>
    </row>
    <row r="53" spans="1:6" s="25" customFormat="1" ht="12.75">
      <c r="A53" s="46"/>
      <c r="B53" s="49"/>
      <c r="C53" s="37"/>
      <c r="D53" s="58"/>
      <c r="E53" s="38"/>
      <c r="F53" s="39"/>
    </row>
    <row r="54" spans="1:6" s="25" customFormat="1" ht="12.75">
      <c r="A54" s="37">
        <v>171</v>
      </c>
      <c r="B54" s="37">
        <v>5512</v>
      </c>
      <c r="C54" s="37" t="s">
        <v>472</v>
      </c>
      <c r="D54" s="58">
        <v>350000</v>
      </c>
      <c r="E54" s="38">
        <v>30000</v>
      </c>
      <c r="F54" s="39">
        <f>SUM(D54:E54)</f>
        <v>380000</v>
      </c>
    </row>
    <row r="55" spans="1:6" s="25" customFormat="1" ht="12.75">
      <c r="A55" s="49"/>
      <c r="B55" s="49"/>
      <c r="C55" s="37"/>
      <c r="D55" s="58"/>
      <c r="E55" s="38"/>
      <c r="F55" s="39"/>
    </row>
    <row r="56" spans="1:6" s="25" customFormat="1" ht="12.75">
      <c r="A56" s="37">
        <v>175</v>
      </c>
      <c r="B56" s="37">
        <v>6171</v>
      </c>
      <c r="C56" s="37" t="s">
        <v>469</v>
      </c>
      <c r="D56" s="58">
        <v>13770000</v>
      </c>
      <c r="E56" s="38">
        <v>300000</v>
      </c>
      <c r="F56" s="39">
        <f>SUM(D56:E56)</f>
        <v>14070000</v>
      </c>
    </row>
    <row r="57" spans="1:6" s="25" customFormat="1" ht="12.75">
      <c r="A57" s="37"/>
      <c r="B57" s="37"/>
      <c r="C57" s="37" t="s">
        <v>476</v>
      </c>
      <c r="D57" s="58"/>
      <c r="E57" s="38"/>
      <c r="F57" s="39"/>
    </row>
    <row r="58" spans="1:6" s="25" customFormat="1" ht="12.75">
      <c r="A58" s="37"/>
      <c r="B58" s="37"/>
      <c r="C58" s="37"/>
      <c r="D58" s="58"/>
      <c r="E58" s="38"/>
      <c r="F58" s="39"/>
    </row>
    <row r="59" spans="1:6" s="25" customFormat="1" ht="12.75">
      <c r="A59" s="37">
        <v>1236</v>
      </c>
      <c r="B59" s="37"/>
      <c r="C59" s="37" t="s">
        <v>480</v>
      </c>
      <c r="D59" s="62">
        <v>1500000</v>
      </c>
      <c r="E59" s="38">
        <v>-100000</v>
      </c>
      <c r="F59" s="39">
        <f>SUM(D59:E59)</f>
        <v>1400000</v>
      </c>
    </row>
    <row r="60" spans="1:6" s="25" customFormat="1" ht="12.75">
      <c r="A60" s="37"/>
      <c r="B60" s="37"/>
      <c r="C60" s="37"/>
      <c r="D60" s="62"/>
      <c r="E60" s="38"/>
      <c r="F60" s="39"/>
    </row>
    <row r="61" spans="1:6" s="25" customFormat="1" ht="12.75">
      <c r="A61" s="37">
        <v>201326</v>
      </c>
      <c r="B61" s="37">
        <v>3639</v>
      </c>
      <c r="C61" s="37" t="s">
        <v>487</v>
      </c>
      <c r="D61" s="62">
        <v>3000000</v>
      </c>
      <c r="E61" s="38">
        <v>-1400000</v>
      </c>
      <c r="F61" s="39">
        <f>SUM(D61:E61)</f>
        <v>1600000</v>
      </c>
    </row>
    <row r="62" spans="1:6" s="25" customFormat="1" ht="12.75">
      <c r="A62" s="37"/>
      <c r="B62" s="37"/>
      <c r="C62" s="37"/>
      <c r="D62" s="62"/>
      <c r="E62" s="38"/>
      <c r="F62" s="39"/>
    </row>
    <row r="63" spans="1:6" s="25" customFormat="1" ht="12.75">
      <c r="A63" s="48">
        <v>201424</v>
      </c>
      <c r="B63" s="49">
        <v>3639</v>
      </c>
      <c r="C63" s="37" t="s">
        <v>475</v>
      </c>
      <c r="D63" s="58">
        <v>22000000</v>
      </c>
      <c r="E63" s="38">
        <v>1000000</v>
      </c>
      <c r="F63" s="39">
        <f>SUM(D63:E63)</f>
        <v>23000000</v>
      </c>
    </row>
    <row r="64" spans="1:6" s="25" customFormat="1" ht="12.75">
      <c r="A64" s="49"/>
      <c r="B64" s="49"/>
      <c r="C64" s="37"/>
      <c r="D64" s="58"/>
      <c r="E64" s="38"/>
      <c r="F64" s="39"/>
    </row>
    <row r="65" spans="1:6" s="25" customFormat="1" ht="12.75">
      <c r="A65" s="46">
        <v>201501</v>
      </c>
      <c r="B65" s="49">
        <v>2219</v>
      </c>
      <c r="C65" s="37" t="s">
        <v>481</v>
      </c>
      <c r="D65" s="62">
        <v>400000</v>
      </c>
      <c r="E65" s="38">
        <v>150000</v>
      </c>
      <c r="F65" s="39">
        <f>SUM(D65:E65)</f>
        <v>550000</v>
      </c>
    </row>
    <row r="66" spans="1:6" s="25" customFormat="1" ht="12.75">
      <c r="A66" s="46"/>
      <c r="B66" s="49"/>
      <c r="C66" s="37"/>
      <c r="D66" s="62"/>
      <c r="E66" s="38"/>
      <c r="F66" s="39"/>
    </row>
    <row r="67" spans="1:6" s="25" customFormat="1" ht="12.75">
      <c r="A67" s="46">
        <v>201602</v>
      </c>
      <c r="B67" s="49">
        <v>2212</v>
      </c>
      <c r="C67" s="37" t="s">
        <v>454</v>
      </c>
      <c r="D67" s="62">
        <v>500000</v>
      </c>
      <c r="E67" s="38">
        <v>2500000</v>
      </c>
      <c r="F67" s="39">
        <f>SUM(D67:E67)</f>
        <v>3000000</v>
      </c>
    </row>
    <row r="68" spans="1:6" s="25" customFormat="1" ht="12.75">
      <c r="A68" s="46"/>
      <c r="B68" s="49"/>
      <c r="C68" s="37"/>
      <c r="D68" s="62"/>
      <c r="E68" s="38"/>
      <c r="F68" s="39"/>
    </row>
    <row r="69" spans="1:6" s="25" customFormat="1" ht="12.75">
      <c r="A69" s="49">
        <v>201604</v>
      </c>
      <c r="B69" s="49">
        <v>3639</v>
      </c>
      <c r="C69" s="49" t="s">
        <v>489</v>
      </c>
      <c r="D69" s="58">
        <v>3000000</v>
      </c>
      <c r="E69" s="38">
        <v>-2500000</v>
      </c>
      <c r="F69" s="39">
        <f>SUM(D69:E69)</f>
        <v>500000</v>
      </c>
    </row>
    <row r="70" s="25" customFormat="1" ht="12.75"/>
    <row r="71" spans="1:6" s="25" customFormat="1" ht="12.75">
      <c r="A71" s="46">
        <v>201701</v>
      </c>
      <c r="B71" s="63">
        <v>2341</v>
      </c>
      <c r="C71" s="48" t="s">
        <v>482</v>
      </c>
      <c r="D71" s="58"/>
      <c r="E71" s="38"/>
      <c r="F71" s="39"/>
    </row>
    <row r="72" spans="1:6" s="25" customFormat="1" ht="12.75">
      <c r="A72" s="46"/>
      <c r="B72" s="63"/>
      <c r="C72" s="37" t="s">
        <v>483</v>
      </c>
      <c r="D72" s="58">
        <v>500000</v>
      </c>
      <c r="E72" s="38">
        <v>100000</v>
      </c>
      <c r="F72" s="39">
        <f>SUM(D72:E72)</f>
        <v>600000</v>
      </c>
    </row>
    <row r="73" spans="1:6" s="25" customFormat="1" ht="12.75">
      <c r="A73" s="46"/>
      <c r="B73" s="63"/>
      <c r="C73" s="37"/>
      <c r="D73" s="58"/>
      <c r="E73" s="38"/>
      <c r="F73" s="39"/>
    </row>
    <row r="74" spans="1:6" s="25" customFormat="1" ht="12.75">
      <c r="A74" s="46">
        <v>201705</v>
      </c>
      <c r="B74" s="63">
        <v>3639</v>
      </c>
      <c r="C74" s="48" t="s">
        <v>361</v>
      </c>
      <c r="D74" s="58">
        <v>500000</v>
      </c>
      <c r="E74" s="38">
        <v>-220000</v>
      </c>
      <c r="F74" s="39">
        <f>SUM(D74:E74)</f>
        <v>280000</v>
      </c>
    </row>
    <row r="75" spans="1:6" s="25" customFormat="1" ht="12.75">
      <c r="A75" s="46"/>
      <c r="B75" s="63"/>
      <c r="C75" s="48"/>
      <c r="D75" s="58"/>
      <c r="E75" s="38"/>
      <c r="F75" s="39"/>
    </row>
    <row r="76" spans="1:6" s="25" customFormat="1" ht="12.75">
      <c r="A76" s="37">
        <v>201710</v>
      </c>
      <c r="B76" s="37">
        <v>3612</v>
      </c>
      <c r="C76" s="37" t="s">
        <v>488</v>
      </c>
      <c r="D76" s="58">
        <v>300000</v>
      </c>
      <c r="E76" s="38">
        <v>1000000</v>
      </c>
      <c r="F76" s="39">
        <f>SUM(D76:E76)</f>
        <v>1300000</v>
      </c>
    </row>
    <row r="77" spans="1:6" s="25" customFormat="1" ht="12.75">
      <c r="A77" s="46"/>
      <c r="B77" s="63"/>
      <c r="C77" s="48"/>
      <c r="D77" s="58"/>
      <c r="E77" s="38"/>
      <c r="F77" s="39"/>
    </row>
    <row r="78" spans="1:6" s="25" customFormat="1" ht="12.75">
      <c r="A78" s="46">
        <v>59</v>
      </c>
      <c r="B78" s="46">
        <v>6409</v>
      </c>
      <c r="C78" s="48" t="s">
        <v>399</v>
      </c>
      <c r="D78" s="39">
        <f>'RO č.5 RM'!F37</f>
        <v>64675.83999999985</v>
      </c>
      <c r="E78" s="38">
        <v>-1477</v>
      </c>
      <c r="F78" s="39">
        <f>SUM(D78:E78)</f>
        <v>63198.83999999985</v>
      </c>
    </row>
    <row r="79" spans="1:6" s="25" customFormat="1" ht="12.75">
      <c r="A79" s="46"/>
      <c r="B79" s="46"/>
      <c r="C79" s="48"/>
      <c r="D79" s="45"/>
      <c r="E79" s="38"/>
      <c r="F79" s="38"/>
    </row>
    <row r="80" spans="1:6" s="25" customFormat="1" ht="12.75">
      <c r="A80" s="25" t="s">
        <v>304</v>
      </c>
      <c r="B80" s="44"/>
      <c r="C80" s="44"/>
      <c r="D80" s="40" t="s">
        <v>302</v>
      </c>
      <c r="E80" s="38">
        <f>SUM(E35:E79)</f>
        <v>1700951</v>
      </c>
      <c r="F80" s="40" t="s">
        <v>302</v>
      </c>
    </row>
    <row r="81" spans="4:6" ht="12.75">
      <c r="D81" s="39"/>
      <c r="F81" s="39"/>
    </row>
    <row r="82" spans="1:6" s="25" customFormat="1" ht="12.75">
      <c r="A82" s="25" t="s">
        <v>467</v>
      </c>
      <c r="B82" s="44"/>
      <c r="C82" s="44"/>
      <c r="D82" s="40" t="s">
        <v>302</v>
      </c>
      <c r="E82" s="38">
        <f>'RO č.5 RM'!E42</f>
        <v>175017282.54</v>
      </c>
      <c r="F82" s="40" t="s">
        <v>302</v>
      </c>
    </row>
    <row r="83" spans="1:6" s="25" customFormat="1" ht="12.75">
      <c r="A83" s="27" t="s">
        <v>468</v>
      </c>
      <c r="B83" s="43"/>
      <c r="C83" s="43"/>
      <c r="D83" s="41" t="s">
        <v>302</v>
      </c>
      <c r="E83" s="42">
        <f>SUM(E80+E82)</f>
        <v>176718233.54</v>
      </c>
      <c r="F83" s="41" t="s">
        <v>302</v>
      </c>
    </row>
    <row r="84" spans="4:6" ht="12.75">
      <c r="D84" s="39"/>
      <c r="F84" s="39"/>
    </row>
    <row r="85" spans="1:6" ht="12.75">
      <c r="A85" s="25" t="s">
        <v>303</v>
      </c>
      <c r="D85" s="40" t="s">
        <v>302</v>
      </c>
      <c r="E85" s="38">
        <f>SUM(E30-E80)</f>
        <v>0</v>
      </c>
      <c r="F85" s="40" t="s">
        <v>302</v>
      </c>
    </row>
    <row r="86" spans="1:6" ht="12.75">
      <c r="A86" s="25"/>
      <c r="D86" s="40"/>
      <c r="F86" s="40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0" t="s">
        <v>300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="125" zoomScaleNormal="125" zoomScalePageLayoutView="0" workbookViewId="0" topLeftCell="A1">
      <pane ySplit="5" topLeftCell="A30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28125" style="0" customWidth="1"/>
    <col min="2" max="2" width="4.7109375" style="37" customWidth="1"/>
    <col min="3" max="3" width="55.57421875" style="37" customWidth="1"/>
    <col min="4" max="4" width="11.421875" style="37" customWidth="1"/>
    <col min="5" max="5" width="11.28125" style="38" customWidth="1"/>
    <col min="6" max="6" width="10.28125" style="37" customWidth="1"/>
  </cols>
  <sheetData>
    <row r="1" spans="1:7" s="25" customFormat="1" ht="12.75">
      <c r="A1" s="27" t="s">
        <v>321</v>
      </c>
      <c r="B1" s="43"/>
      <c r="C1" s="43"/>
      <c r="D1" s="43"/>
      <c r="E1" s="42"/>
      <c r="F1" s="43"/>
      <c r="G1" s="29"/>
    </row>
    <row r="2" spans="1:7" s="25" customFormat="1" ht="12.75">
      <c r="A2" s="27" t="s">
        <v>505</v>
      </c>
      <c r="B2" s="43"/>
      <c r="C2" s="43"/>
      <c r="D2" s="43"/>
      <c r="E2" s="42"/>
      <c r="F2" s="43"/>
      <c r="G2" s="29"/>
    </row>
    <row r="3" spans="1:7" ht="12.75">
      <c r="A3" s="27" t="s">
        <v>537</v>
      </c>
      <c r="B3" s="57"/>
      <c r="C3" s="57"/>
      <c r="D3" s="57"/>
      <c r="E3" s="42"/>
      <c r="F3" s="57"/>
      <c r="G3" s="56"/>
    </row>
    <row r="4" spans="4:6" ht="12.75">
      <c r="D4" s="54" t="s">
        <v>319</v>
      </c>
      <c r="E4" s="55" t="s">
        <v>318</v>
      </c>
      <c r="F4" s="54" t="s">
        <v>317</v>
      </c>
    </row>
    <row r="5" spans="2:6" s="25" customFormat="1" ht="12.75">
      <c r="B5" s="44"/>
      <c r="C5" s="44"/>
      <c r="D5" s="54" t="s">
        <v>316</v>
      </c>
      <c r="E5" s="55" t="s">
        <v>315</v>
      </c>
      <c r="F5" s="54" t="s">
        <v>314</v>
      </c>
    </row>
    <row r="6" spans="1:6" s="25" customFormat="1" ht="15">
      <c r="A6" s="50" t="s">
        <v>313</v>
      </c>
      <c r="B6" s="44"/>
      <c r="C6" s="44"/>
      <c r="D6" s="54"/>
      <c r="E6" s="55"/>
      <c r="F6" s="54"/>
    </row>
    <row r="7" spans="1:6" s="25" customFormat="1" ht="12.75">
      <c r="A7" s="25" t="s">
        <v>0</v>
      </c>
      <c r="B7" s="25" t="s">
        <v>312</v>
      </c>
      <c r="C7" s="44"/>
      <c r="D7" s="44"/>
      <c r="E7" s="38"/>
      <c r="F7" s="44"/>
    </row>
    <row r="8" spans="3:6" s="25" customFormat="1" ht="12.75">
      <c r="C8" s="44"/>
      <c r="D8" s="44"/>
      <c r="E8" s="38"/>
      <c r="F8" s="44"/>
    </row>
    <row r="9" spans="1:6" s="25" customFormat="1" ht="12.75">
      <c r="A9" s="67"/>
      <c r="B9" s="52">
        <v>1334</v>
      </c>
      <c r="C9" s="52" t="s">
        <v>504</v>
      </c>
      <c r="D9" s="51">
        <v>0</v>
      </c>
      <c r="E9" s="38">
        <v>251000</v>
      </c>
      <c r="F9" s="39">
        <f>SUM(D9:E9)</f>
        <v>251000</v>
      </c>
    </row>
    <row r="10" spans="1:6" s="25" customFormat="1" ht="12.75">
      <c r="A10" s="67"/>
      <c r="B10" s="52"/>
      <c r="C10" s="52"/>
      <c r="D10" s="51"/>
      <c r="E10" s="38"/>
      <c r="F10" s="39"/>
    </row>
    <row r="11" spans="1:6" s="25" customFormat="1" ht="12.75">
      <c r="A11" s="67"/>
      <c r="B11" s="52">
        <v>1382</v>
      </c>
      <c r="C11" s="52" t="s">
        <v>509</v>
      </c>
      <c r="D11" s="51">
        <v>20000</v>
      </c>
      <c r="E11" s="38">
        <v>74000</v>
      </c>
      <c r="F11" s="39">
        <f>SUM(D11:E11)</f>
        <v>94000</v>
      </c>
    </row>
    <row r="12" spans="1:6" s="25" customFormat="1" ht="12.75">
      <c r="A12" s="67"/>
      <c r="B12" s="52"/>
      <c r="C12" s="52"/>
      <c r="D12" s="51"/>
      <c r="E12" s="38"/>
      <c r="F12" s="39"/>
    </row>
    <row r="13" spans="1:6" s="25" customFormat="1" ht="12.75">
      <c r="A13" s="52">
        <v>3639</v>
      </c>
      <c r="B13" s="52">
        <v>2119</v>
      </c>
      <c r="C13" s="52" t="s">
        <v>510</v>
      </c>
      <c r="D13" s="51">
        <v>0</v>
      </c>
      <c r="E13" s="38">
        <v>245000</v>
      </c>
      <c r="F13" s="39">
        <f>SUM(D13:E13)</f>
        <v>245000</v>
      </c>
    </row>
    <row r="14" spans="1:6" s="25" customFormat="1" ht="12.75">
      <c r="A14" s="52"/>
      <c r="B14" s="52"/>
      <c r="C14" s="52"/>
      <c r="D14" s="58"/>
      <c r="E14" s="38"/>
      <c r="F14" s="39"/>
    </row>
    <row r="15" spans="1:6" s="25" customFormat="1" ht="12.75">
      <c r="A15" s="52"/>
      <c r="B15" s="37"/>
      <c r="C15" s="37" t="s">
        <v>349</v>
      </c>
      <c r="D15" s="44"/>
      <c r="E15" s="38"/>
      <c r="F15" s="39"/>
    </row>
    <row r="16" spans="1:6" s="25" customFormat="1" ht="12.75">
      <c r="A16" s="52"/>
      <c r="B16" s="37">
        <v>4116</v>
      </c>
      <c r="C16" s="46" t="s">
        <v>498</v>
      </c>
      <c r="D16" s="39">
        <v>112000</v>
      </c>
      <c r="E16" s="38">
        <v>-109000</v>
      </c>
      <c r="F16" s="39">
        <f>SUM(D16:E16)</f>
        <v>3000</v>
      </c>
    </row>
    <row r="17" spans="1:6" s="25" customFormat="1" ht="12.75">
      <c r="A17" s="52"/>
      <c r="B17" s="37"/>
      <c r="C17" s="46"/>
      <c r="D17" s="39"/>
      <c r="E17" s="38"/>
      <c r="F17" s="39"/>
    </row>
    <row r="18" spans="1:6" ht="12.75">
      <c r="A18" s="52"/>
      <c r="C18" s="37" t="s">
        <v>499</v>
      </c>
      <c r="D18" s="39"/>
      <c r="F18" s="39"/>
    </row>
    <row r="19" spans="1:6" s="25" customFormat="1" ht="12.75">
      <c r="A19" s="52"/>
      <c r="B19" s="37">
        <v>4216</v>
      </c>
      <c r="C19" s="46" t="s">
        <v>500</v>
      </c>
      <c r="D19" s="39">
        <v>0</v>
      </c>
      <c r="E19" s="38">
        <v>109000</v>
      </c>
      <c r="F19" s="39">
        <f>SUM(D19:E19)</f>
        <v>109000</v>
      </c>
    </row>
    <row r="20" spans="1:6" s="25" customFormat="1" ht="12.75">
      <c r="A20" s="44"/>
      <c r="B20" s="37"/>
      <c r="C20" s="37"/>
      <c r="D20" s="39"/>
      <c r="E20" s="38"/>
      <c r="F20" s="39"/>
    </row>
    <row r="21" spans="1:7" ht="12.75">
      <c r="A21" s="25" t="s">
        <v>311</v>
      </c>
      <c r="D21" s="40" t="s">
        <v>302</v>
      </c>
      <c r="E21" s="38">
        <f>SUM(E5:E20)</f>
        <v>570000</v>
      </c>
      <c r="F21" s="40" t="s">
        <v>302</v>
      </c>
      <c r="G21" s="4"/>
    </row>
    <row r="22" spans="1:6" s="25" customFormat="1" ht="12.75">
      <c r="A22"/>
      <c r="B22" s="37"/>
      <c r="C22" s="37"/>
      <c r="D22" s="39"/>
      <c r="E22" s="38"/>
      <c r="F22" s="39"/>
    </row>
    <row r="23" spans="1:6" s="25" customFormat="1" ht="12.75">
      <c r="A23" s="25" t="s">
        <v>506</v>
      </c>
      <c r="B23" s="44"/>
      <c r="C23" s="44"/>
      <c r="D23" s="40" t="s">
        <v>302</v>
      </c>
      <c r="E23" s="38">
        <f>'[1]RO č.6 ZM'!E24</f>
        <v>118364868.54</v>
      </c>
      <c r="F23" s="40" t="s">
        <v>302</v>
      </c>
    </row>
    <row r="24" spans="1:6" ht="12.75">
      <c r="A24" s="27" t="s">
        <v>511</v>
      </c>
      <c r="B24" s="43"/>
      <c r="C24" s="43"/>
      <c r="D24" s="41" t="s">
        <v>302</v>
      </c>
      <c r="E24" s="42">
        <f>SUM(E21+E23)</f>
        <v>118934868.54</v>
      </c>
      <c r="F24" s="41" t="s">
        <v>302</v>
      </c>
    </row>
    <row r="25" spans="1:6" s="25" customFormat="1" ht="12.75">
      <c r="A25"/>
      <c r="B25" s="37"/>
      <c r="C25" s="37"/>
      <c r="D25" s="39"/>
      <c r="E25" s="38"/>
      <c r="F25" s="39"/>
    </row>
    <row r="26" spans="1:6" s="25" customFormat="1" ht="12.75">
      <c r="A26" s="25" t="s">
        <v>10</v>
      </c>
      <c r="B26" s="44"/>
      <c r="C26" s="44"/>
      <c r="D26" s="38"/>
      <c r="E26" s="38"/>
      <c r="F26" s="38"/>
    </row>
    <row r="27" spans="1:6" ht="12.75">
      <c r="A27" s="25"/>
      <c r="B27" s="44"/>
      <c r="C27" s="44"/>
      <c r="D27" s="38"/>
      <c r="F27" s="38"/>
    </row>
    <row r="28" spans="1:6" s="25" customFormat="1" ht="12.75">
      <c r="A28" s="17"/>
      <c r="B28" s="52"/>
      <c r="C28" s="52"/>
      <c r="D28" s="51"/>
      <c r="E28" s="38"/>
      <c r="F28" s="39"/>
    </row>
    <row r="29" spans="1:6" s="25" customFormat="1" ht="12.75">
      <c r="A29" s="25" t="s">
        <v>309</v>
      </c>
      <c r="B29" s="44"/>
      <c r="C29" s="44"/>
      <c r="D29" s="40" t="s">
        <v>302</v>
      </c>
      <c r="E29" s="38">
        <f>SUM(E26:E28)</f>
        <v>0</v>
      </c>
      <c r="F29" s="40" t="s">
        <v>302</v>
      </c>
    </row>
    <row r="30" spans="1:6" s="25" customFormat="1" ht="12.75">
      <c r="A30" s="25" t="s">
        <v>308</v>
      </c>
      <c r="B30" s="44"/>
      <c r="C30" s="44"/>
      <c r="D30" s="40" t="s">
        <v>302</v>
      </c>
      <c r="E30" s="38">
        <f>SUM(E21+E29)</f>
        <v>570000</v>
      </c>
      <c r="F30" s="40" t="s">
        <v>302</v>
      </c>
    </row>
    <row r="31" spans="1:6" s="25" customFormat="1" ht="12.75">
      <c r="A31"/>
      <c r="B31" s="37"/>
      <c r="C31" s="37"/>
      <c r="D31" s="39"/>
      <c r="E31" s="38"/>
      <c r="F31" s="39"/>
    </row>
    <row r="32" spans="1:6" s="25" customFormat="1" ht="12.75">
      <c r="A32" s="25" t="s">
        <v>507</v>
      </c>
      <c r="B32" s="44"/>
      <c r="C32" s="44"/>
      <c r="D32" s="40" t="s">
        <v>302</v>
      </c>
      <c r="E32" s="38">
        <f>'[1]RO č.6 ZM'!E33</f>
        <v>176718233.54</v>
      </c>
      <c r="F32" s="40" t="s">
        <v>302</v>
      </c>
    </row>
    <row r="33" spans="1:6" s="25" customFormat="1" ht="12.75">
      <c r="A33" s="27" t="s">
        <v>512</v>
      </c>
      <c r="B33" s="43"/>
      <c r="C33" s="43"/>
      <c r="D33" s="41" t="s">
        <v>302</v>
      </c>
      <c r="E33" s="42">
        <f>SUM(E30+E32)</f>
        <v>177288233.54</v>
      </c>
      <c r="F33" s="41" t="s">
        <v>302</v>
      </c>
    </row>
    <row r="34" spans="2:6" s="25" customFormat="1" ht="12.75">
      <c r="B34" s="44"/>
      <c r="C34" s="44"/>
      <c r="D34" s="38"/>
      <c r="E34" s="38"/>
      <c r="F34" s="38"/>
    </row>
    <row r="35" spans="1:6" s="25" customFormat="1" ht="15">
      <c r="A35" s="50" t="s">
        <v>307</v>
      </c>
      <c r="B35" s="44"/>
      <c r="C35" s="44"/>
      <c r="D35" s="38"/>
      <c r="E35" s="38"/>
      <c r="F35" s="38"/>
    </row>
    <row r="36" spans="1:6" s="25" customFormat="1" ht="12.75">
      <c r="A36" s="25" t="s">
        <v>306</v>
      </c>
      <c r="B36" s="44" t="s">
        <v>0</v>
      </c>
      <c r="C36" s="44"/>
      <c r="D36" s="38"/>
      <c r="E36" s="38"/>
      <c r="F36" s="38"/>
    </row>
    <row r="37" spans="2:6" s="25" customFormat="1" ht="12.75">
      <c r="B37" s="44"/>
      <c r="C37" s="44"/>
      <c r="D37" s="38"/>
      <c r="E37" s="38"/>
      <c r="F37" s="38"/>
    </row>
    <row r="38" spans="1:6" s="25" customFormat="1" ht="12.75">
      <c r="A38" s="37">
        <v>195</v>
      </c>
      <c r="B38" s="37">
        <v>3632</v>
      </c>
      <c r="C38" s="37" t="s">
        <v>503</v>
      </c>
      <c r="D38" s="58">
        <v>300000</v>
      </c>
      <c r="E38" s="38">
        <v>100000</v>
      </c>
      <c r="F38" s="39">
        <f>SUM(D38:E38)</f>
        <v>400000</v>
      </c>
    </row>
    <row r="39" spans="1:6" s="25" customFormat="1" ht="12.75">
      <c r="A39" s="46"/>
      <c r="B39" s="49"/>
      <c r="C39" s="37"/>
      <c r="D39" s="58"/>
      <c r="E39" s="38"/>
      <c r="F39" s="39"/>
    </row>
    <row r="40" spans="1:6" s="25" customFormat="1" ht="12.75">
      <c r="A40" s="37">
        <v>201326</v>
      </c>
      <c r="B40" s="37">
        <v>3639</v>
      </c>
      <c r="C40" s="37" t="s">
        <v>487</v>
      </c>
      <c r="D40" s="62">
        <v>1600000</v>
      </c>
      <c r="E40" s="38">
        <v>-300000</v>
      </c>
      <c r="F40" s="39">
        <f>SUM(D40:E40)</f>
        <v>1300000</v>
      </c>
    </row>
    <row r="41" spans="1:6" s="25" customFormat="1" ht="12.75">
      <c r="A41" s="49"/>
      <c r="B41" s="49"/>
      <c r="C41" s="37"/>
      <c r="D41" s="58"/>
      <c r="E41" s="38"/>
      <c r="F41" s="39"/>
    </row>
    <row r="42" spans="1:6" s="25" customFormat="1" ht="12.75">
      <c r="A42" s="46">
        <v>201601</v>
      </c>
      <c r="B42" s="49">
        <v>2219</v>
      </c>
      <c r="C42" s="37" t="s">
        <v>355</v>
      </c>
      <c r="D42" s="58">
        <v>10500000</v>
      </c>
      <c r="E42" s="38">
        <v>300000</v>
      </c>
      <c r="F42" s="39">
        <f>SUM(D42:E42)</f>
        <v>10800000</v>
      </c>
    </row>
    <row r="43" spans="1:6" s="25" customFormat="1" ht="12.75">
      <c r="A43" s="37"/>
      <c r="B43" s="37"/>
      <c r="C43" s="37"/>
      <c r="D43" s="58"/>
      <c r="E43" s="38"/>
      <c r="F43" s="39"/>
    </row>
    <row r="44" spans="1:6" ht="12.75">
      <c r="A44" s="37">
        <v>201711</v>
      </c>
      <c r="B44" s="37">
        <v>3612</v>
      </c>
      <c r="C44" s="37" t="s">
        <v>513</v>
      </c>
      <c r="D44" s="58">
        <v>1600000</v>
      </c>
      <c r="E44" s="38">
        <v>-300000</v>
      </c>
      <c r="F44" s="39">
        <v>1300000</v>
      </c>
    </row>
    <row r="45" spans="1:6" s="25" customFormat="1" ht="12.75">
      <c r="A45" s="37"/>
      <c r="B45" s="37"/>
      <c r="C45" s="37"/>
      <c r="D45" s="58"/>
      <c r="E45" s="38"/>
      <c r="F45" s="39"/>
    </row>
    <row r="46" spans="1:6" s="25" customFormat="1" ht="12.75">
      <c r="A46" s="37">
        <v>201717</v>
      </c>
      <c r="B46" s="37">
        <v>3326</v>
      </c>
      <c r="C46" s="37" t="s">
        <v>514</v>
      </c>
      <c r="D46" s="58">
        <v>0</v>
      </c>
      <c r="E46" s="38">
        <v>300000</v>
      </c>
      <c r="F46" s="39">
        <v>300000</v>
      </c>
    </row>
    <row r="47" spans="1:6" ht="12.75">
      <c r="A47" s="37"/>
      <c r="D47" s="58"/>
      <c r="F47" s="39"/>
    </row>
    <row r="48" spans="1:6" ht="12.75">
      <c r="A48" s="37">
        <v>201718</v>
      </c>
      <c r="B48" s="37">
        <v>6171</v>
      </c>
      <c r="C48" s="37" t="s">
        <v>515</v>
      </c>
      <c r="D48" s="58">
        <v>0</v>
      </c>
      <c r="E48" s="38">
        <v>300000</v>
      </c>
      <c r="F48" s="39">
        <v>300000</v>
      </c>
    </row>
    <row r="49" spans="1:6" ht="12.75">
      <c r="A49" s="46"/>
      <c r="B49" s="63"/>
      <c r="C49" s="48"/>
      <c r="D49" s="58"/>
      <c r="F49" s="39"/>
    </row>
    <row r="50" spans="1:6" ht="12.75">
      <c r="A50" s="46">
        <v>59</v>
      </c>
      <c r="B50" s="46">
        <v>6409</v>
      </c>
      <c r="C50" s="48" t="s">
        <v>305</v>
      </c>
      <c r="D50" s="39">
        <f>'[1]RO č.6 ZM'!F78</f>
        <v>63198.83999999985</v>
      </c>
      <c r="E50" s="38">
        <v>170000</v>
      </c>
      <c r="F50" s="39">
        <f>SUM(D50:E50)</f>
        <v>233198.83999999985</v>
      </c>
    </row>
    <row r="51" spans="1:6" ht="12.75">
      <c r="A51" s="46"/>
      <c r="B51" s="46"/>
      <c r="C51" s="48"/>
      <c r="D51" s="45"/>
      <c r="F51" s="38"/>
    </row>
    <row r="52" spans="1:6" ht="12.75">
      <c r="A52" s="25" t="s">
        <v>304</v>
      </c>
      <c r="B52" s="44"/>
      <c r="C52" s="44"/>
      <c r="D52" s="40" t="s">
        <v>302</v>
      </c>
      <c r="E52" s="38">
        <f>SUM(E35:E51)</f>
        <v>570000</v>
      </c>
      <c r="F52" s="40" t="s">
        <v>302</v>
      </c>
    </row>
    <row r="53" spans="4:6" ht="12.75">
      <c r="D53" s="39"/>
      <c r="F53" s="39"/>
    </row>
    <row r="54" spans="1:6" ht="12.75">
      <c r="A54" s="25" t="s">
        <v>508</v>
      </c>
      <c r="B54" s="44"/>
      <c r="C54" s="44"/>
      <c r="D54" s="40" t="s">
        <v>302</v>
      </c>
      <c r="E54" s="38">
        <f>'[1]RO č.6 ZM'!E83</f>
        <v>176718233.54</v>
      </c>
      <c r="F54" s="40" t="s">
        <v>302</v>
      </c>
    </row>
    <row r="55" spans="1:6" ht="12.75">
      <c r="A55" s="27" t="s">
        <v>516</v>
      </c>
      <c r="B55" s="43"/>
      <c r="C55" s="43"/>
      <c r="D55" s="41" t="s">
        <v>302</v>
      </c>
      <c r="E55" s="42">
        <f>SUM(E52+E54)</f>
        <v>177288233.54</v>
      </c>
      <c r="F55" s="41" t="s">
        <v>302</v>
      </c>
    </row>
    <row r="56" spans="4:6" ht="12.75">
      <c r="D56" s="39"/>
      <c r="F56" s="39"/>
    </row>
    <row r="57" spans="1:6" ht="12.75">
      <c r="A57" s="25" t="s">
        <v>303</v>
      </c>
      <c r="D57" s="40" t="s">
        <v>302</v>
      </c>
      <c r="E57" s="38">
        <f>SUM(E30-E52)</f>
        <v>0</v>
      </c>
      <c r="F57" s="40" t="s">
        <v>302</v>
      </c>
    </row>
    <row r="58" spans="1:6" ht="12.75">
      <c r="A58" s="25"/>
      <c r="D58" s="40"/>
      <c r="F58" s="40"/>
    </row>
    <row r="59" ht="12.75">
      <c r="A59" s="25"/>
    </row>
    <row r="60" ht="12.75">
      <c r="A60" s="20" t="s">
        <v>300</v>
      </c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zoomScale="125" zoomScaleNormal="125" zoomScalePageLayoutView="0" workbookViewId="0" topLeftCell="A1">
      <pane ySplit="5" topLeftCell="A24" activePane="bottomLeft" state="frozen"/>
      <selection pane="topLeft" activeCell="A1" sqref="A1"/>
      <selection pane="bottomLeft" activeCell="A33" sqref="A33:F33"/>
    </sheetView>
  </sheetViews>
  <sheetFormatPr defaultColWidth="9.140625" defaultRowHeight="12.75"/>
  <cols>
    <col min="1" max="1" width="6.28125" style="0" customWidth="1"/>
    <col min="2" max="2" width="4.7109375" style="37" customWidth="1"/>
    <col min="3" max="3" width="55.57421875" style="37" customWidth="1"/>
    <col min="4" max="4" width="11.421875" style="37" customWidth="1"/>
    <col min="5" max="5" width="11.28125" style="38" customWidth="1"/>
    <col min="6" max="6" width="10.28125" style="37" customWidth="1"/>
  </cols>
  <sheetData>
    <row r="1" spans="1:7" s="25" customFormat="1" ht="12.75">
      <c r="A1" s="27" t="s">
        <v>321</v>
      </c>
      <c r="B1" s="43"/>
      <c r="C1" s="43"/>
      <c r="D1" s="43"/>
      <c r="E1" s="42"/>
      <c r="F1" s="43"/>
      <c r="G1" s="29"/>
    </row>
    <row r="2" spans="1:7" s="25" customFormat="1" ht="12.75">
      <c r="A2" s="27" t="s">
        <v>535</v>
      </c>
      <c r="B2" s="43"/>
      <c r="C2" s="43"/>
      <c r="D2" s="43"/>
      <c r="E2" s="42"/>
      <c r="F2" s="43"/>
      <c r="G2" s="29"/>
    </row>
    <row r="3" spans="1:7" ht="12.75">
      <c r="A3" s="27" t="s">
        <v>536</v>
      </c>
      <c r="B3" s="57"/>
      <c r="C3" s="57"/>
      <c r="D3" s="57"/>
      <c r="E3" s="42"/>
      <c r="F3" s="57"/>
      <c r="G3" s="56"/>
    </row>
    <row r="4" spans="4:6" ht="12.75">
      <c r="D4" s="54" t="s">
        <v>319</v>
      </c>
      <c r="E4" s="55" t="s">
        <v>318</v>
      </c>
      <c r="F4" s="54" t="s">
        <v>317</v>
      </c>
    </row>
    <row r="5" spans="2:6" s="25" customFormat="1" ht="12.75">
      <c r="B5" s="44"/>
      <c r="C5" s="44"/>
      <c r="D5" s="54" t="s">
        <v>316</v>
      </c>
      <c r="E5" s="55" t="s">
        <v>315</v>
      </c>
      <c r="F5" s="54" t="s">
        <v>314</v>
      </c>
    </row>
    <row r="6" spans="1:6" s="25" customFormat="1" ht="15">
      <c r="A6" s="50" t="s">
        <v>313</v>
      </c>
      <c r="B6" s="44"/>
      <c r="C6" s="44"/>
      <c r="D6" s="54"/>
      <c r="E6" s="55"/>
      <c r="F6" s="54"/>
    </row>
    <row r="7" spans="1:6" s="25" customFormat="1" ht="12.75">
      <c r="A7" s="25" t="s">
        <v>0</v>
      </c>
      <c r="B7" s="25" t="s">
        <v>312</v>
      </c>
      <c r="C7" s="44"/>
      <c r="D7" s="44"/>
      <c r="E7" s="38"/>
      <c r="F7" s="44"/>
    </row>
    <row r="8" spans="3:6" s="25" customFormat="1" ht="12.75">
      <c r="C8" s="44"/>
      <c r="D8" s="44"/>
      <c r="E8" s="38"/>
      <c r="F8" s="44"/>
    </row>
    <row r="9" spans="3:6" s="25" customFormat="1" ht="12.75">
      <c r="C9" s="37" t="s">
        <v>517</v>
      </c>
      <c r="D9" s="44"/>
      <c r="E9" s="38"/>
      <c r="F9" s="44"/>
    </row>
    <row r="10" spans="1:6" s="25" customFormat="1" ht="12.75">
      <c r="A10" s="67"/>
      <c r="B10" s="52">
        <v>4222</v>
      </c>
      <c r="C10" s="52" t="s">
        <v>518</v>
      </c>
      <c r="D10" s="51">
        <v>0</v>
      </c>
      <c r="E10" s="38">
        <v>138787</v>
      </c>
      <c r="F10" s="39">
        <f>SUM(D10:E10)</f>
        <v>138787</v>
      </c>
    </row>
    <row r="11" spans="1:6" s="25" customFormat="1" ht="12.75">
      <c r="A11" s="67"/>
      <c r="B11" s="52"/>
      <c r="C11" s="52"/>
      <c r="D11" s="51"/>
      <c r="E11" s="38"/>
      <c r="F11" s="39"/>
    </row>
    <row r="12" spans="1:6" s="25" customFormat="1" ht="12.75">
      <c r="A12" s="52">
        <v>2144</v>
      </c>
      <c r="B12" s="52">
        <v>2111</v>
      </c>
      <c r="C12" s="52" t="s">
        <v>519</v>
      </c>
      <c r="D12" s="51">
        <v>100000</v>
      </c>
      <c r="E12" s="38">
        <v>160000</v>
      </c>
      <c r="F12" s="39">
        <f>SUM(D12:E12)</f>
        <v>260000</v>
      </c>
    </row>
    <row r="13" spans="1:6" s="25" customFormat="1" ht="12.75">
      <c r="A13" s="44"/>
      <c r="B13" s="37"/>
      <c r="C13" s="37"/>
      <c r="D13" s="39"/>
      <c r="E13" s="38"/>
      <c r="F13" s="39"/>
    </row>
    <row r="14" spans="1:6" s="25" customFormat="1" ht="12.75">
      <c r="A14" s="25" t="s">
        <v>311</v>
      </c>
      <c r="B14" s="37"/>
      <c r="C14" s="37"/>
      <c r="D14" s="40" t="s">
        <v>302</v>
      </c>
      <c r="E14" s="38">
        <f>SUM(E5:E13)</f>
        <v>298787</v>
      </c>
      <c r="F14" s="40" t="s">
        <v>302</v>
      </c>
    </row>
    <row r="15" spans="1:6" s="25" customFormat="1" ht="12.75">
      <c r="A15"/>
      <c r="B15" s="37"/>
      <c r="C15" s="37"/>
      <c r="D15" s="39"/>
      <c r="E15" s="38"/>
      <c r="F15" s="39"/>
    </row>
    <row r="16" spans="1:6" s="25" customFormat="1" ht="12.75">
      <c r="A16" s="25" t="s">
        <v>520</v>
      </c>
      <c r="B16" s="44"/>
      <c r="C16" s="44"/>
      <c r="D16" s="40" t="s">
        <v>302</v>
      </c>
      <c r="E16" s="38">
        <f>'[1]RO č.7 RM'!E24</f>
        <v>118934868.54</v>
      </c>
      <c r="F16" s="40" t="s">
        <v>302</v>
      </c>
    </row>
    <row r="17" spans="1:6" s="25" customFormat="1" ht="12.75">
      <c r="A17" s="27" t="s">
        <v>521</v>
      </c>
      <c r="B17" s="43"/>
      <c r="C17" s="43"/>
      <c r="D17" s="41" t="s">
        <v>302</v>
      </c>
      <c r="E17" s="42">
        <f>SUM(E14+E16)</f>
        <v>119233655.54</v>
      </c>
      <c r="F17" s="41" t="s">
        <v>302</v>
      </c>
    </row>
    <row r="18" spans="4:6" ht="12.75">
      <c r="D18" s="39"/>
      <c r="F18" s="39"/>
    </row>
    <row r="19" spans="1:6" s="25" customFormat="1" ht="12.75">
      <c r="A19" s="25" t="s">
        <v>10</v>
      </c>
      <c r="B19" s="44"/>
      <c r="C19" s="44"/>
      <c r="D19" s="38"/>
      <c r="E19" s="38"/>
      <c r="F19" s="38"/>
    </row>
    <row r="20" spans="2:6" s="25" customFormat="1" ht="12.75">
      <c r="B20" s="44"/>
      <c r="C20" s="44"/>
      <c r="D20" s="38"/>
      <c r="E20" s="38"/>
      <c r="F20" s="38"/>
    </row>
    <row r="21" spans="1:7" ht="12.75">
      <c r="A21" s="17"/>
      <c r="B21" s="52"/>
      <c r="C21" s="52"/>
      <c r="D21" s="51"/>
      <c r="F21" s="39"/>
      <c r="G21" s="4"/>
    </row>
    <row r="22" spans="1:6" s="25" customFormat="1" ht="12.75">
      <c r="A22" s="25" t="s">
        <v>309</v>
      </c>
      <c r="B22" s="44"/>
      <c r="C22" s="44"/>
      <c r="D22" s="40" t="s">
        <v>302</v>
      </c>
      <c r="E22" s="38">
        <f>SUM(E19:E21)</f>
        <v>0</v>
      </c>
      <c r="F22" s="40" t="s">
        <v>302</v>
      </c>
    </row>
    <row r="23" spans="1:6" s="25" customFormat="1" ht="12.75">
      <c r="A23" s="25" t="s">
        <v>308</v>
      </c>
      <c r="B23" s="44"/>
      <c r="C23" s="44"/>
      <c r="D23" s="40" t="s">
        <v>302</v>
      </c>
      <c r="E23" s="38">
        <f>SUM(E14+E22)</f>
        <v>298787</v>
      </c>
      <c r="F23" s="40" t="s">
        <v>302</v>
      </c>
    </row>
    <row r="24" spans="4:6" ht="12.75">
      <c r="D24" s="39"/>
      <c r="F24" s="39"/>
    </row>
    <row r="25" spans="1:6" s="25" customFormat="1" ht="12.75">
      <c r="A25" s="25" t="s">
        <v>522</v>
      </c>
      <c r="B25" s="44"/>
      <c r="C25" s="44"/>
      <c r="D25" s="40" t="s">
        <v>302</v>
      </c>
      <c r="E25" s="38">
        <f>'[1]RO č.7 RM'!E33</f>
        <v>177288233.54</v>
      </c>
      <c r="F25" s="40" t="s">
        <v>302</v>
      </c>
    </row>
    <row r="26" spans="1:6" s="25" customFormat="1" ht="12.75">
      <c r="A26" s="27" t="s">
        <v>523</v>
      </c>
      <c r="B26" s="43"/>
      <c r="C26" s="43"/>
      <c r="D26" s="41" t="s">
        <v>302</v>
      </c>
      <c r="E26" s="42">
        <f>SUM(E23+E25)</f>
        <v>177587020.54</v>
      </c>
      <c r="F26" s="41" t="s">
        <v>302</v>
      </c>
    </row>
    <row r="27" spans="1:6" ht="12.75">
      <c r="A27" s="25"/>
      <c r="B27" s="44"/>
      <c r="C27" s="44"/>
      <c r="D27" s="38"/>
      <c r="F27" s="38"/>
    </row>
    <row r="28" spans="1:6" s="25" customFormat="1" ht="15">
      <c r="A28" s="50" t="s">
        <v>307</v>
      </c>
      <c r="B28" s="44"/>
      <c r="C28" s="44"/>
      <c r="D28" s="38"/>
      <c r="E28" s="38"/>
      <c r="F28" s="38"/>
    </row>
    <row r="29" spans="1:6" s="25" customFormat="1" ht="12.75">
      <c r="A29" s="25" t="s">
        <v>306</v>
      </c>
      <c r="B29" s="44" t="s">
        <v>0</v>
      </c>
      <c r="C29" s="44"/>
      <c r="D29" s="38"/>
      <c r="E29" s="38"/>
      <c r="F29" s="38"/>
    </row>
    <row r="30" spans="2:6" s="25" customFormat="1" ht="12.75">
      <c r="B30" s="44"/>
      <c r="C30" s="44"/>
      <c r="D30" s="38"/>
      <c r="E30" s="38"/>
      <c r="F30" s="38"/>
    </row>
    <row r="31" spans="1:6" s="25" customFormat="1" ht="12.75">
      <c r="A31" s="37">
        <v>201326</v>
      </c>
      <c r="B31" s="37">
        <v>3639</v>
      </c>
      <c r="C31" s="37" t="s">
        <v>487</v>
      </c>
      <c r="D31" s="62">
        <v>1300000</v>
      </c>
      <c r="E31" s="38">
        <v>-200000</v>
      </c>
      <c r="F31" s="39">
        <f>SUM(D31:E31)</f>
        <v>1100000</v>
      </c>
    </row>
    <row r="32" spans="2:6" s="25" customFormat="1" ht="12.75">
      <c r="B32" s="44"/>
      <c r="C32" s="44"/>
      <c r="D32" s="38"/>
      <c r="E32" s="38"/>
      <c r="F32" s="38"/>
    </row>
    <row r="33" spans="1:6" s="25" customFormat="1" ht="12.75">
      <c r="A33" s="37">
        <v>201619</v>
      </c>
      <c r="B33" s="37">
        <v>3419</v>
      </c>
      <c r="C33" s="37" t="s">
        <v>524</v>
      </c>
      <c r="D33" s="39">
        <v>1300000</v>
      </c>
      <c r="E33" s="38">
        <v>70000</v>
      </c>
      <c r="F33" s="39">
        <f>SUM(D33:E33)</f>
        <v>1370000</v>
      </c>
    </row>
    <row r="34" spans="2:6" s="25" customFormat="1" ht="12.75">
      <c r="B34" s="44"/>
      <c r="C34" s="44"/>
      <c r="D34" s="38"/>
      <c r="E34" s="38"/>
      <c r="F34" s="39"/>
    </row>
    <row r="35" spans="1:6" s="25" customFormat="1" ht="12.75">
      <c r="A35" s="37">
        <v>201623</v>
      </c>
      <c r="B35" s="37">
        <v>2223</v>
      </c>
      <c r="C35" s="37" t="s">
        <v>525</v>
      </c>
      <c r="D35" s="39">
        <v>500000</v>
      </c>
      <c r="E35" s="38">
        <v>-183000</v>
      </c>
      <c r="F35" s="39">
        <f>SUM(D35:E35)</f>
        <v>317000</v>
      </c>
    </row>
    <row r="36" spans="2:6" s="25" customFormat="1" ht="12.75">
      <c r="B36" s="44"/>
      <c r="C36" s="44"/>
      <c r="D36" s="38"/>
      <c r="E36" s="38"/>
      <c r="F36" s="39"/>
    </row>
    <row r="37" spans="1:6" s="25" customFormat="1" ht="12.75">
      <c r="A37" s="37">
        <v>201711</v>
      </c>
      <c r="B37" s="37">
        <v>3612</v>
      </c>
      <c r="C37" s="37" t="s">
        <v>526</v>
      </c>
      <c r="D37" s="58">
        <v>1300000</v>
      </c>
      <c r="E37" s="38">
        <v>-300000</v>
      </c>
      <c r="F37" s="39">
        <f>SUM(D37:E37)</f>
        <v>1000000</v>
      </c>
    </row>
    <row r="38" spans="1:6" s="25" customFormat="1" ht="12.75">
      <c r="A38" s="37"/>
      <c r="B38" s="37"/>
      <c r="C38" s="37"/>
      <c r="D38" s="58"/>
      <c r="E38" s="38"/>
      <c r="F38" s="39"/>
    </row>
    <row r="39" spans="1:6" s="25" customFormat="1" ht="12.75">
      <c r="A39" s="37">
        <v>201717</v>
      </c>
      <c r="B39" s="37">
        <v>3326</v>
      </c>
      <c r="C39" s="37" t="s">
        <v>527</v>
      </c>
      <c r="D39" s="58">
        <v>300000</v>
      </c>
      <c r="E39" s="38">
        <v>300000</v>
      </c>
      <c r="F39" s="39">
        <f>SUM(D39:E39)</f>
        <v>600000</v>
      </c>
    </row>
    <row r="40" spans="1:6" s="25" customFormat="1" ht="12.75">
      <c r="A40" s="46"/>
      <c r="B40" s="49"/>
      <c r="C40" s="37"/>
      <c r="D40" s="58"/>
      <c r="E40" s="38"/>
      <c r="F40" s="39"/>
    </row>
    <row r="41" spans="1:6" s="25" customFormat="1" ht="12.75">
      <c r="A41" s="37">
        <v>201718</v>
      </c>
      <c r="B41" s="37">
        <v>6171</v>
      </c>
      <c r="C41" s="37" t="s">
        <v>528</v>
      </c>
      <c r="D41" s="62">
        <v>300000</v>
      </c>
      <c r="E41" s="38">
        <v>70000</v>
      </c>
      <c r="F41" s="39">
        <f>SUM(D41:E41)</f>
        <v>370000</v>
      </c>
    </row>
    <row r="42" spans="1:6" s="25" customFormat="1" ht="12.75">
      <c r="A42" s="37"/>
      <c r="B42" s="37"/>
      <c r="C42" s="37"/>
      <c r="D42" s="62"/>
      <c r="E42" s="38"/>
      <c r="F42" s="39"/>
    </row>
    <row r="43" spans="1:6" s="25" customFormat="1" ht="12.75">
      <c r="A43" s="37">
        <v>201719</v>
      </c>
      <c r="B43" s="37">
        <v>3114</v>
      </c>
      <c r="C43" s="37" t="s">
        <v>529</v>
      </c>
      <c r="D43" s="62">
        <v>0</v>
      </c>
      <c r="E43" s="38">
        <v>140000</v>
      </c>
      <c r="F43" s="39">
        <f>SUM(D43:E43)</f>
        <v>140000</v>
      </c>
    </row>
    <row r="44" spans="1:6" s="25" customFormat="1" ht="12.75">
      <c r="A44" s="37"/>
      <c r="B44" s="37"/>
      <c r="C44" s="37"/>
      <c r="D44" s="62"/>
      <c r="E44" s="38"/>
      <c r="F44" s="39"/>
    </row>
    <row r="45" spans="1:6" s="25" customFormat="1" ht="12.75">
      <c r="A45" s="37">
        <v>201720</v>
      </c>
      <c r="B45" s="37">
        <v>3419</v>
      </c>
      <c r="C45" s="37" t="s">
        <v>530</v>
      </c>
      <c r="D45" s="62">
        <v>0</v>
      </c>
      <c r="E45" s="38">
        <v>220000</v>
      </c>
      <c r="F45" s="39">
        <f>SUM(D45:E45)</f>
        <v>220000</v>
      </c>
    </row>
    <row r="46" spans="1:6" ht="12.75">
      <c r="A46" s="37"/>
      <c r="D46" s="62"/>
      <c r="F46" s="39"/>
    </row>
    <row r="47" spans="1:6" s="25" customFormat="1" ht="12.75">
      <c r="A47" s="37">
        <v>201721</v>
      </c>
      <c r="B47" s="37">
        <v>3419</v>
      </c>
      <c r="C47" s="37" t="s">
        <v>531</v>
      </c>
      <c r="D47" s="62">
        <v>0</v>
      </c>
      <c r="E47" s="38">
        <v>150000</v>
      </c>
      <c r="F47" s="39">
        <f>SUM(D47:E47)</f>
        <v>150000</v>
      </c>
    </row>
    <row r="48" spans="1:6" s="25" customFormat="1" ht="12.75">
      <c r="A48" s="49"/>
      <c r="B48" s="49"/>
      <c r="C48" s="37"/>
      <c r="D48" s="58"/>
      <c r="E48" s="38"/>
      <c r="F48" s="39"/>
    </row>
    <row r="49" spans="1:6" ht="12.75">
      <c r="A49" s="46">
        <v>59</v>
      </c>
      <c r="B49" s="46">
        <v>6409</v>
      </c>
      <c r="C49" s="48" t="s">
        <v>305</v>
      </c>
      <c r="D49" s="39">
        <v>233198.84</v>
      </c>
      <c r="E49" s="38">
        <v>31787</v>
      </c>
      <c r="F49" s="39">
        <f>SUM(D49:E49)</f>
        <v>264985.83999999997</v>
      </c>
    </row>
    <row r="50" spans="1:6" ht="12.75">
      <c r="A50" s="46"/>
      <c r="B50" s="46"/>
      <c r="C50" s="48"/>
      <c r="D50" s="39"/>
      <c r="F50" s="39"/>
    </row>
    <row r="51" spans="1:6" ht="12.75">
      <c r="A51" s="25" t="s">
        <v>304</v>
      </c>
      <c r="B51" s="44"/>
      <c r="C51" s="44"/>
      <c r="D51" s="40" t="s">
        <v>302</v>
      </c>
      <c r="E51" s="38">
        <f>SUM(E28:E50)</f>
        <v>298787</v>
      </c>
      <c r="F51" s="40" t="s">
        <v>302</v>
      </c>
    </row>
    <row r="52" spans="4:6" ht="12.75">
      <c r="D52" s="39"/>
      <c r="F52" s="39"/>
    </row>
    <row r="53" spans="1:6" ht="12.75">
      <c r="A53" s="25" t="s">
        <v>532</v>
      </c>
      <c r="B53" s="44"/>
      <c r="C53" s="44"/>
      <c r="D53" s="40" t="s">
        <v>302</v>
      </c>
      <c r="E53" s="38">
        <f>'[1]RO č.7 RM'!E55</f>
        <v>177288233.54</v>
      </c>
      <c r="F53" s="40" t="s">
        <v>302</v>
      </c>
    </row>
    <row r="54" spans="1:6" ht="12.75">
      <c r="A54" s="27" t="s">
        <v>533</v>
      </c>
      <c r="B54" s="43"/>
      <c r="C54" s="43"/>
      <c r="D54" s="41" t="s">
        <v>302</v>
      </c>
      <c r="E54" s="42">
        <f>SUM(E51+E53)</f>
        <v>177587020.54</v>
      </c>
      <c r="F54" s="41" t="s">
        <v>302</v>
      </c>
    </row>
    <row r="55" spans="4:6" ht="12.75">
      <c r="D55" s="39"/>
      <c r="F55" s="39"/>
    </row>
    <row r="56" spans="1:6" ht="12.75">
      <c r="A56" s="25" t="s">
        <v>303</v>
      </c>
      <c r="D56" s="40" t="s">
        <v>302</v>
      </c>
      <c r="E56" s="38">
        <f>SUM(E23-E51)</f>
        <v>0</v>
      </c>
      <c r="F56" s="40" t="s">
        <v>302</v>
      </c>
    </row>
    <row r="57" spans="1:6" ht="12.75">
      <c r="A57" s="25"/>
      <c r="D57" s="40"/>
      <c r="F57" s="40"/>
    </row>
    <row r="58" ht="12.75">
      <c r="A58" s="25"/>
    </row>
    <row r="59" ht="12.75">
      <c r="A59" s="20" t="s">
        <v>534</v>
      </c>
    </row>
    <row r="61" ht="12.75">
      <c r="A61" s="25"/>
    </row>
    <row r="62" ht="12.75">
      <c r="A62" s="20"/>
    </row>
  </sheetData>
  <sheetProtection/>
  <printOptions gridLines="1"/>
  <pageMargins left="0.31496062992125984" right="0.1968503937007874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Velká Bíteš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mrhova</dc:creator>
  <cp:keywords/>
  <dc:description/>
  <cp:lastModifiedBy>Věra Pokorná</cp:lastModifiedBy>
  <cp:lastPrinted>2017-11-21T09:54:15Z</cp:lastPrinted>
  <dcterms:created xsi:type="dcterms:W3CDTF">2006-01-23T06:56:25Z</dcterms:created>
  <dcterms:modified xsi:type="dcterms:W3CDTF">2018-01-15T07:16:36Z</dcterms:modified>
  <cp:category/>
  <cp:version/>
  <cp:contentType/>
  <cp:contentStatus/>
</cp:coreProperties>
</file>