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902" firstSheet="4" activeTab="14"/>
  </bookViews>
  <sheets>
    <sheet name="Rozpočet 2018" sheetId="1" r:id="rId1"/>
    <sheet name="RO č.1 ZM" sheetId="2" r:id="rId2"/>
    <sheet name="RO č.2 ZM" sheetId="3" r:id="rId3"/>
    <sheet name="RO č.3 RM" sheetId="4" r:id="rId4"/>
    <sheet name="RO č.4 ZM" sheetId="5" r:id="rId5"/>
    <sheet name="RO č.5 RM" sheetId="6" r:id="rId6"/>
    <sheet name="RO č.6 RM" sheetId="7" r:id="rId7"/>
    <sheet name="RO č.7 RM" sheetId="8" r:id="rId8"/>
    <sheet name="RO č.8 RM" sheetId="9" r:id="rId9"/>
    <sheet name="RO č.9 ZM" sheetId="10" r:id="rId10"/>
    <sheet name="RO č.10 RM" sheetId="11" r:id="rId11"/>
    <sheet name="RO č.11 RM" sheetId="12" r:id="rId12"/>
    <sheet name="RO č.12 RM" sheetId="13" r:id="rId13"/>
    <sheet name="RO č.13 ZM" sheetId="14" r:id="rId14"/>
    <sheet name="RO č.14 RM" sheetId="15" r:id="rId15"/>
    <sheet name="List2" sheetId="16" r:id="rId16"/>
    <sheet name="List3" sheetId="17" r:id="rId17"/>
  </sheets>
  <definedNames>
    <definedName name="_xlnm.Print_Titles" localSheetId="1">'RO č.1 ZM'!$1:$5</definedName>
    <definedName name="_xlnm.Print_Titles" localSheetId="10">'RO č.10 RM'!$1:$5</definedName>
    <definedName name="_xlnm.Print_Titles" localSheetId="11">'RO č.11 RM'!$1:$5</definedName>
    <definedName name="_xlnm.Print_Titles" localSheetId="12">'RO č.12 RM'!$1:$5</definedName>
    <definedName name="_xlnm.Print_Titles" localSheetId="13">'RO č.13 ZM'!$1:$5</definedName>
    <definedName name="_xlnm.Print_Titles" localSheetId="14">'RO č.14 RM'!$1:$5</definedName>
    <definedName name="_xlnm.Print_Titles" localSheetId="2">'RO č.2 ZM'!$1:$5</definedName>
    <definedName name="_xlnm.Print_Titles" localSheetId="3">'RO č.3 RM'!$1:$5</definedName>
    <definedName name="_xlnm.Print_Titles" localSheetId="4">'RO č.4 ZM'!$1:$5</definedName>
    <definedName name="_xlnm.Print_Titles" localSheetId="5">'RO č.5 RM'!$1:$5</definedName>
    <definedName name="_xlnm.Print_Titles" localSheetId="6">'RO č.6 RM'!$1:$5</definedName>
    <definedName name="_xlnm.Print_Titles" localSheetId="7">'RO č.7 RM'!$1:$5</definedName>
    <definedName name="_xlnm.Print_Titles" localSheetId="8">'RO č.8 RM'!$1:$5</definedName>
    <definedName name="_xlnm.Print_Titles" localSheetId="9">'RO č.9 ZM'!$1:$5</definedName>
    <definedName name="_xlnm.Print_Titles" localSheetId="0">'Rozpočet 2018'!$1:$5</definedName>
  </definedNames>
  <calcPr fullCalcOnLoad="1"/>
</workbook>
</file>

<file path=xl/sharedStrings.xml><?xml version="1.0" encoding="utf-8"?>
<sst xmlns="http://schemas.openxmlformats.org/spreadsheetml/2006/main" count="1556" uniqueCount="732">
  <si>
    <t>odpa</t>
  </si>
  <si>
    <t>rozdíl mezi příjmy, fin. a výdaji</t>
  </si>
  <si>
    <t>Třída 1 - daňové příjmy</t>
  </si>
  <si>
    <t>poplatek za komunální odpad</t>
  </si>
  <si>
    <t>poplatek ze psů</t>
  </si>
  <si>
    <t>poplatek z ubytovací kapacity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</si>
  <si>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</si>
  <si>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</si>
  <si>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</si>
  <si>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</si>
  <si>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</si>
  <si>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</si>
  <si>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</si>
  <si>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</si>
  <si>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 xml:space="preserve"> - celkové částky ve výdajové části rozpočtu u jednotlivých oddílů a paragrafů  (dle vyhlášky 323/2002 Sb.</t>
  </si>
  <si>
    <t xml:space="preserve">   sběr a svoz komunálního odpadu, činnost místní správy….)</t>
  </si>
  <si>
    <t xml:space="preserve">   o rozpočtové skladbě ve znění pozdějších předpisů, např. silnice, provoz veř.silniční dopravy, </t>
  </si>
  <si>
    <t>37 - ochrana životního prostředí</t>
  </si>
  <si>
    <t>Výdaje celkem</t>
  </si>
  <si>
    <t>V návaznosti na § 12 zákona č. 250/2000 Sb. ve znění pozdějších přepisů se stanovují následující</t>
  </si>
  <si>
    <t>závazné ukazatele:</t>
  </si>
  <si>
    <t xml:space="preserve"> - příspěvky a dotace ostatním subjektům /stanovené příspěvky dobrovolným svazkům obcí,</t>
  </si>
  <si>
    <t xml:space="preserve">Výdaje v Kč                                    </t>
  </si>
  <si>
    <t xml:space="preserve">Příjmy, financování v  Kč 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</si>
  <si>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</si>
  <si>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</si>
  <si>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</si>
  <si>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</si>
  <si>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10 - Zemědělství a lesní hospodářství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</si>
  <si>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</si>
  <si>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</si>
  <si>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</si>
  <si>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</si>
  <si>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</si>
  <si>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</si>
  <si>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</si>
  <si>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</si>
  <si>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</si>
  <si>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</si>
  <si>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</si>
  <si>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</si>
  <si>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</si>
  <si>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</si>
  <si>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</si>
  <si>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</si>
  <si>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</si>
  <si>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</si>
  <si>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</si>
  <si>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</si>
  <si>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</si>
  <si>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</si>
  <si>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</si>
  <si>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</si>
  <si>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</si>
  <si>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</si>
  <si>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</si>
  <si>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ZŠ spec. - příspěvek na provoz</t>
  </si>
  <si>
    <t>ZŠ spec.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</si>
  <si>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</si>
  <si>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</si>
  <si>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</si>
  <si>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</si>
  <si>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>IC a KK – příspěvek na kinematograf</t>
  </si>
  <si>
    <t xml:space="preserve">IC a KK – příspěvek na provoz hodů </t>
  </si>
  <si>
    <t xml:space="preserve">    - služby, energie (k vyúčtování)</t>
  </si>
  <si>
    <t xml:space="preserve">    - ostatní výdaje, opravy</t>
  </si>
  <si>
    <t>Komunální služby a územní rozvoj</t>
  </si>
  <si>
    <t xml:space="preserve">   - zaměřování, posudky, geometrické plány apod.</t>
  </si>
  <si>
    <t xml:space="preserve">   - odstraňování staveb a exekuce</t>
  </si>
  <si>
    <t>Dům s pečovatelskou službou – příspěvek na provoz</t>
  </si>
  <si>
    <t>Domov důchodců – příspěvek na provoz</t>
  </si>
  <si>
    <t>Výdaje hrazené ze sociálního fondu</t>
  </si>
  <si>
    <t xml:space="preserve">   kraji, spolkům, případně dalším/ </t>
  </si>
  <si>
    <t xml:space="preserve"> - u školských přísp. organizací stanovené mzdové náklady v rámci poskytnutého příspěvku na provoz</t>
  </si>
  <si>
    <t>Komunikace - provozní výdaje včetně oprav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</si>
  <si>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</si>
  <si>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</si>
  <si>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</si>
  <si>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</si>
  <si>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</si>
  <si>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</si>
  <si>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Památky – celkové výdaje na opravy</t>
  </si>
  <si>
    <t>Komunikace</t>
  </si>
  <si>
    <t>III/3791 V. Bíteš – Vlkovská 2. etapa</t>
  </si>
  <si>
    <t>Odstranění vad na přechodech ve V.Bíteši</t>
  </si>
  <si>
    <t>Informační a komunikační technologie</t>
  </si>
  <si>
    <t>Ostatní akce</t>
  </si>
  <si>
    <t>z toho dotace a příspěvky pro:</t>
  </si>
  <si>
    <t xml:space="preserve"> - u příspěvku na investice SVK Žďársko se stanovuje celkový objem prostředků, rozdělení na konkrétní</t>
  </si>
  <si>
    <t xml:space="preserve">   investiční akce včetně schválení smlouvy o poskytnutí prostř. bude provádět Rada města Velká Bíteš</t>
  </si>
  <si>
    <t xml:space="preserve"> - mzdové a ost. osobní výdaje knihovny, muzea a činnosti místní správy</t>
  </si>
  <si>
    <t xml:space="preserve">   (bez sociálního a zdravotního pojištění)</t>
  </si>
  <si>
    <t xml:space="preserve"> - příspěvky příspěvkovým organizacím na provoz, investice, stanovený objem prostředků na mzdové</t>
  </si>
  <si>
    <t xml:space="preserve">   a ostatní osobní výdaje (účet 521 bez sociálního a zdravotního pojištění)  </t>
  </si>
  <si>
    <t xml:space="preserve"> - u Informačního centra a Klubu kultury stanovené mzdové náklady v rámci poskytnutého příspěvku</t>
  </si>
  <si>
    <t xml:space="preserve">   na provoz bez dohod za hudební a jiné kulturní produkce</t>
  </si>
  <si>
    <t xml:space="preserve"> - opravy, investice a ostatní akce samostatně vyčleněné v rozpočtu</t>
  </si>
  <si>
    <t>Březka</t>
  </si>
  <si>
    <t>Holubí Zhoř</t>
  </si>
  <si>
    <t>Jindřichov</t>
  </si>
  <si>
    <t>Ludvíkov</t>
  </si>
  <si>
    <t>Bezděkov</t>
  </si>
  <si>
    <t>Jáchymov</t>
  </si>
  <si>
    <t>Pánov</t>
  </si>
  <si>
    <t>Jestřabí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</si>
  <si>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</si>
  <si>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</si>
  <si>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</si>
  <si>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</si>
  <si>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>dlouhodobé přijaté půjčené prostředky</t>
  </si>
  <si>
    <t xml:space="preserve">uhrazené splátky dlouhod. přijatých půjčených prostředků  </t>
  </si>
  <si>
    <t xml:space="preserve">     -  od PBS a.s. (výstavba bytů)</t>
  </si>
  <si>
    <t xml:space="preserve">     -  od Komerční banky (výkup nemov.na kruh.křižovat.)</t>
  </si>
  <si>
    <t>Komunikace - opravy v místních částech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</si>
  <si>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</si>
  <si>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</si>
  <si>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</si>
  <si>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Mateřská škola Velká Bíteš, Masarykovo nám. 86, přísp. org. (MŠ I)</t>
  </si>
  <si>
    <t>Mateřská škola Velká Bíteš, U Stadionu 538, přísp. org. (MŠ II)</t>
  </si>
  <si>
    <t>Základní škola Velká Bíteš, Tišnovská 116, přísp. org. (ZŠ spec.)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</si>
  <si>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</si>
  <si>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</si>
  <si>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</si>
  <si>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Ost. zálež. kultury – kulturní akce a ostatní výdaje na kulturu</t>
  </si>
  <si>
    <t>Poliklinika Velká Bíteš, přísp. org.</t>
  </si>
  <si>
    <t>Všeobecná ambulantní péče – přísp. na provoz</t>
  </si>
  <si>
    <t>Všeobecná ambulantní péče – přísp. na odpisy</t>
  </si>
  <si>
    <t>Bytové hospodářství - výdaje v souvislosti s nájmy bytů</t>
  </si>
  <si>
    <t>Pohřebnictví – provozní výdaje vč. ost. osobních výdajů</t>
  </si>
  <si>
    <t xml:space="preserve">   - výkupy nemovitostí </t>
  </si>
  <si>
    <t>Sběr a svoz komunálního odpadu - poplatky za vyúč. SIPO</t>
  </si>
  <si>
    <t>Činnost místní správy – poskytování věcných darů starostou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</si>
  <si>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</si>
  <si>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</si>
  <si>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</si>
  <si>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</si>
  <si>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</si>
  <si>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</si>
  <si>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</si>
  <si>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</si>
  <si>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Opravy, investice samostatně vyčleněné</t>
  </si>
  <si>
    <t>Oprava komunikace Nová čtvrť</t>
  </si>
  <si>
    <t>Metropolitní síť města (provoz MAN, pokládka při rekon.ulic,</t>
  </si>
  <si>
    <t>Opravy v bytových domech včetně výměny výtahů</t>
  </si>
  <si>
    <t>MŠ U Stadionu - vnitřní a venkovní opravy a úpravy</t>
  </si>
  <si>
    <t>Masarykovo náměstí 86 - opravy a stavební úpravy</t>
  </si>
  <si>
    <t>Tech.a dopravní infrastruktura OS Babinec, OS pod ZŠ</t>
  </si>
  <si>
    <t>Tech.a dopravní infrastruktura Na Vyhlídce, Lípová - Strojní</t>
  </si>
  <si>
    <t>úroky z úvěru – reko náměstí – přestupní terminál, JIH</t>
  </si>
  <si>
    <t>úroky z úvěru - odkup pozemků na Babinci + infrastruktura</t>
  </si>
  <si>
    <t>Fotbalový stadion ve V.Bíteši - opravy a stavební úpravy</t>
  </si>
  <si>
    <t xml:space="preserve"> </t>
  </si>
  <si>
    <t>Úpravy okolí objektu ZŠ Sadová</t>
  </si>
  <si>
    <t>Úpravy okolí objektu MŠ Lánice</t>
  </si>
  <si>
    <t>ZUŠ – příspěvek na provoz</t>
  </si>
  <si>
    <t xml:space="preserve">   - ostatní členské příspěvky</t>
  </si>
  <si>
    <t>daň z hazardních her</t>
  </si>
  <si>
    <t>Neinvestiční přijaté transfery od kraje Vysočina</t>
  </si>
  <si>
    <t>Investiční transfery přijaté ze státního rozpočtu</t>
  </si>
  <si>
    <t xml:space="preserve">     -  od KB (sníž.energ.nároč.budov ZŠ VB+okruž.křižovatka)</t>
  </si>
  <si>
    <t xml:space="preserve">     -  od KB (infrastruktura na Babinci)</t>
  </si>
  <si>
    <t>Ost. činnosti, ostatní příspěvky a dary</t>
  </si>
  <si>
    <t>úroky z úvěru - výkup nemovitostí na kruhovou křižovatku</t>
  </si>
  <si>
    <t>Košíkov</t>
  </si>
  <si>
    <t>Docházkový systém organizací města</t>
  </si>
  <si>
    <t>Komunikace K Mlýnům a pod Babincem vč. křiž. s ul. Tišnovská</t>
  </si>
  <si>
    <t>Technická a dopravní infrastruktura</t>
  </si>
  <si>
    <t>Tech.a dopravní infrastruktura OS Babinec - 2. etapa</t>
  </si>
  <si>
    <t>Budovy</t>
  </si>
  <si>
    <t>ZŠ Tišnovská 116 - rekonstrukce a dostavba</t>
  </si>
  <si>
    <t>Dům pro sociální bydlení Jihlavská</t>
  </si>
  <si>
    <t>Úpravy okolí Kulturního domu ve Velké Bíteši</t>
  </si>
  <si>
    <t>Revitalizace sídliště U Stadionu</t>
  </si>
  <si>
    <t>Rekonstrukce rybníků - Velká Bíteš a místní části</t>
  </si>
  <si>
    <t>Studna - ZŠ speciální</t>
  </si>
  <si>
    <t>Studna - fotbalový stadion</t>
  </si>
  <si>
    <t>Studna - zimní stadion</t>
  </si>
  <si>
    <t>Volba prezidenta - přípravná fáze</t>
  </si>
  <si>
    <t xml:space="preserve">          - z toho mzdové a ostat.osobní výdaje 417 tis.</t>
  </si>
  <si>
    <t xml:space="preserve">          - z toho mzdové a ostat.osobní výdaje 339,5 tis.</t>
  </si>
  <si>
    <t xml:space="preserve">               - z toho mzdové a ostat.osobní výdaje 1 600 tis.</t>
  </si>
  <si>
    <t xml:space="preserve">        - z toho mzdové a ostat.osobní výdaje 10 253 tis.</t>
  </si>
  <si>
    <t xml:space="preserve">    - z toho mzdové a ostat.osobní výdaje  440 tis.</t>
  </si>
  <si>
    <t xml:space="preserve">    - z toho mzdové a ostat.osobní výdaje 140 tis.</t>
  </si>
  <si>
    <t xml:space="preserve">    - z toho mzdové a ostat.osobní výdaje 350 tis.</t>
  </si>
  <si>
    <t>MŠ I - projekt KDOTANCUJENEZLOBÍ-úhrada faktur</t>
  </si>
  <si>
    <t>MŠ II - projekt KDOTANCUJENEZLOBÍ-úhrada faktur</t>
  </si>
  <si>
    <t xml:space="preserve">    - z toho mzdové a ostat.osobní výdaje 1 700 tis.</t>
  </si>
  <si>
    <t xml:space="preserve">    - z toho mzdové a ostat.osobní výdaje 0,-</t>
  </si>
  <si>
    <t>Vyhotovila: Pokorná</t>
  </si>
  <si>
    <t xml:space="preserve">      - mzdové a ostat.osobní výdaje 4 472 tis.</t>
  </si>
  <si>
    <t xml:space="preserve"> - investiční přísp.na pořízení průmyslové pračky</t>
  </si>
  <si>
    <t xml:space="preserve">      - mzdové a ostat.osobní výdaje 901 tis.</t>
  </si>
  <si>
    <t xml:space="preserve">      - mzdové a ostat.osobní výdaje 3 150 tis.</t>
  </si>
  <si>
    <t xml:space="preserve"> -Polikliniku V. Bíteš pro klub seniorů 50 tis.</t>
  </si>
  <si>
    <t>Volby do zastupitelstva obce</t>
  </si>
  <si>
    <t>Město Velká Bíteš prohlašuje, že tento poskytnutý příspěvek na provoz spadá pod</t>
  </si>
  <si>
    <t>Pověření Kraje Vysočina k zajištění dostupnosti poskytování sociální služby zařaze-</t>
  </si>
  <si>
    <t>ním do sítě veřejně podporovaných sociálních služeb v Kraji Vysočina udělené pro</t>
  </si>
  <si>
    <t>Polikliniku Velká Bíteš k zajištění dostupnosti sociální služby ID 7916360 zařazené</t>
  </si>
  <si>
    <t xml:space="preserve">v krajské síti sociálních služeb Kraje Vysočina, vydaném dne 3. 1. 2017. Tyto </t>
  </si>
  <si>
    <t>finanční prostředky tvoří nedílnou součást jednotné vyrovnávací platby hrazené Po-</t>
  </si>
  <si>
    <t>liklinice v souladu s Rozhodnutím Komise o použití čl. 106 odst. 2 Smlouvy o fun-</t>
  </si>
  <si>
    <t>gování Evropské unie na státní podporu ve formě vyrovnávací platby za závazek veř.</t>
  </si>
  <si>
    <t>služby udělené určitým podnikům pověřeným poskytováním služeb obecného hos-</t>
  </si>
  <si>
    <t>podářského zájmu (2012/21/EU). Město prohlašuje, že se cítí být vázáno všemi</t>
  </si>
  <si>
    <t>podmínkami, pravidly a zásadami, jimiž se řídí výše uvedené Pověření a na které</t>
  </si>
  <si>
    <t>je v tomto Pověření odkazováno.</t>
  </si>
  <si>
    <t>Polikliniku Velká Bíteš k zajištění dostupnosti sociální služby ID 4616210 zařazené</t>
  </si>
  <si>
    <t xml:space="preserve">    - z toho mzdové a ostat.osobní výdaje 60 tis.</t>
  </si>
  <si>
    <t xml:space="preserve">    - z toho mzdové a ostat.osobní výdaje 24 tis.</t>
  </si>
  <si>
    <t xml:space="preserve"> - úvěr od KB na infrastrukturu na Babinci II.etapa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</si>
  <si>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</si>
  <si>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</si>
  <si>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</si>
  <si>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</si>
  <si>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</si>
  <si>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</si>
  <si>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 - RK U Stadionu</t>
  </si>
  <si>
    <t>Oprava komunikace a parkovací stání Sadová</t>
  </si>
  <si>
    <t>EZS a MKDS - provozní výdaje</t>
  </si>
  <si>
    <t xml:space="preserve">U samostatně vyčleněných investičních akcí pro místní části se stanovuje tento postup: </t>
  </si>
  <si>
    <t xml:space="preserve">Pokud náklady na jednotlivou akci převýší dvojnásobek částky vyčleněné pro danou místní část na daný rok, </t>
  </si>
  <si>
    <t xml:space="preserve">bude min. 30 % skutečných nákladů na danou akci hrazeno z rozpočtu města z kapitoly místní části. </t>
  </si>
  <si>
    <t>Projekty na akce, které se nebudou v místní části v daném roce realizovat, budou hrazeny z prostředků města</t>
  </si>
  <si>
    <t>a v rozpočtu obce se promítnou až v roce realizace akce a to snížením prostředků v kapitole rozpočtu místní části.</t>
  </si>
  <si>
    <t>Částka</t>
  </si>
  <si>
    <t>v Kč</t>
  </si>
  <si>
    <r>
      <t>Grantový program</t>
    </r>
    <r>
      <rPr>
        <sz val="10"/>
        <rFont val="Arial"/>
        <family val="2"/>
      </rPr>
      <t xml:space="preserve"> Kultura a ostatní záj.činnost</t>
    </r>
  </si>
  <si>
    <r>
      <t>Grantový program</t>
    </r>
    <r>
      <rPr>
        <sz val="10"/>
        <rFont val="Arial"/>
        <family val="2"/>
      </rPr>
      <t xml:space="preserve"> Sport a tělovýchova</t>
    </r>
  </si>
  <si>
    <r>
      <t>Ostatní činnosti jinde nezař. -</t>
    </r>
    <r>
      <rPr>
        <b/>
        <sz val="10"/>
        <rFont val="Arial"/>
        <family val="2"/>
      </rPr>
      <t xml:space="preserve"> rezerva</t>
    </r>
  </si>
  <si>
    <t xml:space="preserve"> - RVRK ul. Lánice</t>
  </si>
  <si>
    <t xml:space="preserve"> - NK a K Lánice</t>
  </si>
  <si>
    <t xml:space="preserve"> - NV Košíkov</t>
  </si>
  <si>
    <t xml:space="preserve"> - NK Košíkov</t>
  </si>
  <si>
    <t xml:space="preserve"> - NVNK ul. Rajhradská</t>
  </si>
  <si>
    <t xml:space="preserve"> - NVNK lokalita Babinec II</t>
  </si>
  <si>
    <t xml:space="preserve"> - NVNK Lípová, Strojní</t>
  </si>
  <si>
    <t xml:space="preserve"> - NVNK Na Vyhlídce</t>
  </si>
  <si>
    <t xml:space="preserve"> - RVRK Nová čtvrť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</si>
  <si>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</si>
  <si>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</si>
  <si>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</si>
  <si>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</si>
  <si>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</si>
  <si>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</si>
  <si>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</si>
  <si>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</si>
  <si>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</si>
  <si>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</si>
  <si>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</si>
  <si>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</si>
  <si>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</si>
  <si>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ZUŠ - odvod z odpisů</t>
  </si>
  <si>
    <t>mateřské školy - odvod z odpisů</t>
  </si>
  <si>
    <t>ZŠ Tišnovská 116 (spec.) - odvod z odpisů</t>
  </si>
  <si>
    <t>činnosti knihovnické - příjmy</t>
  </si>
  <si>
    <t>činnost muzeí - příjmy</t>
  </si>
  <si>
    <t>IC a KK - Kulturní dům - odvod z odpisů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</si>
  <si>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</si>
  <si>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</si>
  <si>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</si>
  <si>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nebyt.hospodářství - ostatní příjmy z vlastní činnosti - služby k vyúčtování</t>
  </si>
  <si>
    <t>nebyt.hospodářství - příjmy z pronájmu ostatních nemovitostí</t>
  </si>
  <si>
    <t>nebyt.hospodářství - příjmy z pronájmu - převody z hosp.čin. - tepelná zařízení</t>
  </si>
  <si>
    <t>nebyt.hospodářství - příjmy z pronájmu - převody z Polikliniky</t>
  </si>
  <si>
    <t xml:space="preserve">pohřebnictví - úhrada za využívání práva k pohřbívacímu místu </t>
  </si>
  <si>
    <t>komunální služby a úz.rozvoj - příjmy z veřejných WC</t>
  </si>
  <si>
    <t>komunální služby a úz.rozvoj - příjmy z pronájmů pozemků ostatní</t>
  </si>
  <si>
    <t>využívání a zneškod.komun.odpadů - příjmy za separaci odpadů</t>
  </si>
  <si>
    <t>ostatní nakládání s odpady - pronájem skládky</t>
  </si>
  <si>
    <t xml:space="preserve">činnost místní správy - hlášení místním rozhlasem </t>
  </si>
  <si>
    <t>činnost místní správy - příspěvky a náhrady - přefakturace, použ.auta ICaKK, dbp</t>
  </si>
  <si>
    <t xml:space="preserve">činnost místní správy - ostatní nedaňové příjmy </t>
  </si>
  <si>
    <t>ostatní nedaňové příjmy - příjmy z úroků</t>
  </si>
  <si>
    <t>komunální služby a úz.rozvoj - příjmy z prodeje pozemků</t>
  </si>
  <si>
    <t>komunální služby a úz.rozvoj-příjmy z prodeje ostatních nemovitostí a jejich částí</t>
  </si>
  <si>
    <t>neinv.přijaté transfery ze SR v rámci souhrnného dotačního  vztahu</t>
  </si>
  <si>
    <t xml:space="preserve"> - MMR-IROP-na Revitalizaci ZŠ Tišnovská 115 - odborné učebny a bezbariérovost</t>
  </si>
  <si>
    <t>převod z vlastních fondů hospodářské činnosti (ENCOM)</t>
  </si>
  <si>
    <t>změna stavu krát.peněžních prostředků na bankovních účtech</t>
  </si>
  <si>
    <t xml:space="preserve"> - úvěr od ČS na revitalizaci ZŠ Tišnovská 115 kr.spl.</t>
  </si>
  <si>
    <t xml:space="preserve"> - úvěr od ČS na revitalizaci ZŠ Tišnovská 115 dl.spl.</t>
  </si>
  <si>
    <t xml:space="preserve">     -  od České spoř. (Rekonstr.Masarykova nám. - obě etapy)</t>
  </si>
  <si>
    <t>Ozdravování hospodářských zvířat – deratizace, útulky</t>
  </si>
  <si>
    <t>Odvádění a čištění odpadních vod – opravy, čištění kanal. vpustí</t>
  </si>
  <si>
    <t>ZŠ – příspěvek na provoz</t>
  </si>
  <si>
    <t>ZŠ – příspěvek na odpisy</t>
  </si>
  <si>
    <t>Kronika – ostatní osobní a provozní výdaje</t>
  </si>
  <si>
    <t>Sdělovací prostředky - místní rozhlas – provozní výdaje</t>
  </si>
  <si>
    <t>Ost. zálež. kultury – Sbor pro občanské záležitosti včetně ost.os.výdajů</t>
  </si>
  <si>
    <t>Ostatní tělovýchovná činnost  - dotace spolkům mimo grant</t>
  </si>
  <si>
    <t>Využití volného času dětí a mládeže – dětská hřiště - opravy, údržba</t>
  </si>
  <si>
    <t>Tělovýchovná a zájmová činnost - ostatní</t>
  </si>
  <si>
    <t>Zimní stadion - opravy a údržba</t>
  </si>
  <si>
    <t>Lékařská služba první pomoci – přísp. na provoz</t>
  </si>
  <si>
    <t>Nebytové hospodářství - výdaje v souvislosti s nájmy nebytových prostor</t>
  </si>
  <si>
    <t>Veřejné osvětlení - provozní výdaje</t>
  </si>
  <si>
    <t xml:space="preserve">   - provoz veřejných WC</t>
  </si>
  <si>
    <t xml:space="preserve">   - členský příspěvek Mikroregionu Velkomeziříčska - Bítešska</t>
  </si>
  <si>
    <t xml:space="preserve">   - členský příspěvek Koruně Vysočiny</t>
  </si>
  <si>
    <t>Sběr a svoz nebezpečných odpadů</t>
  </si>
  <si>
    <t>Sběr a svoz komunálních odpadů</t>
  </si>
  <si>
    <t>Provoz sběrného dvora</t>
  </si>
  <si>
    <t>Sběr a svoz komunálního odpadu – svoz a likvidace bioodpadů</t>
  </si>
  <si>
    <t>Požární ochrana vč. pojištění zásahové jednotky</t>
  </si>
  <si>
    <t>Čin. míst. správy – náklady na programové vybavení a výpočetní techniku</t>
  </si>
  <si>
    <t>Konektivita k internetu a podpora a rozvoj webových stránek města a jeho org.</t>
  </si>
  <si>
    <t>úroky z úvěru - sníž.energet.náročnosti budov ZŠ + okruž.křižovatka</t>
  </si>
  <si>
    <t>(Nevyčerpané prostředky vyčleněné pro místní části v roce 2018 se budou převádět do dalšího roku.)</t>
  </si>
  <si>
    <t xml:space="preserve">                                                  Rozpočet na rok 2018 schválený zastupitelstvem města 11.12.2017</t>
  </si>
  <si>
    <t>že rozdíl mezi příjmy a výdaji je vyrovnán třídou 8 - financování</t>
  </si>
  <si>
    <t>Udržitelnost dotačních projektů - monitorovací zprávy, vyhodnocení apod.</t>
  </si>
  <si>
    <t>Příprava plánu investic – projektové dokumentace, investiční záměry</t>
  </si>
  <si>
    <t>Metropolitní síť města (provoz MAN, pokládka při rekon.ulic, napojení a zakončení</t>
  </si>
  <si>
    <t>v objektech města)</t>
  </si>
  <si>
    <t>Revitalizace ZŠ Tišnovská 115 - zateplení (dotace ze SFŽP)</t>
  </si>
  <si>
    <t>Revitalizace ZŠ Tišnov.115 - odborné učebny a bezbariérovost (dotace z IROP)</t>
  </si>
  <si>
    <t>Údržba náměstí a provozní výdaje - pro vyčíslení fin.mezery - udržitelnost dot.proj.</t>
  </si>
  <si>
    <t xml:space="preserve">Rozpočet na rok 2018 se schvaluje jako schodkový s tím,           </t>
  </si>
  <si>
    <t xml:space="preserve">                                                                   Rozpočtové opatření města Velká Bíteš č. 1</t>
  </si>
  <si>
    <t>Původní hod-</t>
  </si>
  <si>
    <t>Rozpočtové</t>
  </si>
  <si>
    <t>Po úpravě</t>
  </si>
  <si>
    <t>nota v Kč</t>
  </si>
  <si>
    <t>opatření v Kč</t>
  </si>
  <si>
    <t>Příjmy</t>
  </si>
  <si>
    <t>pol.</t>
  </si>
  <si>
    <t>Povýšení příjmů celkem</t>
  </si>
  <si>
    <t>x</t>
  </si>
  <si>
    <t>změna stavu krát. peněžních prostředků na bankovních účtech - navýšení</t>
  </si>
  <si>
    <t>Financování celkem</t>
  </si>
  <si>
    <t>Zvýšení příjmů a financování celkem</t>
  </si>
  <si>
    <t>Výdaje</t>
  </si>
  <si>
    <t>č.org.</t>
  </si>
  <si>
    <t xml:space="preserve">Košíkov </t>
  </si>
  <si>
    <t>napojení a zakončení v objektech města) - navýšení - průmyslová zóna</t>
  </si>
  <si>
    <r>
      <t xml:space="preserve">ost.činnosti jinde nezař.- </t>
    </r>
    <r>
      <rPr>
        <b/>
        <sz val="8"/>
        <rFont val="Arial"/>
        <family val="2"/>
      </rPr>
      <t>rezerva</t>
    </r>
    <r>
      <rPr>
        <sz val="8"/>
        <rFont val="Arial"/>
        <family val="2"/>
      </rPr>
      <t xml:space="preserve"> - navýšení</t>
    </r>
  </si>
  <si>
    <t>Zvýšení výdajů celkem</t>
  </si>
  <si>
    <t>rozdíl mezi příjmy, financováním a výdaji</t>
  </si>
  <si>
    <t xml:space="preserve">Návrh usnesení: zastupitelstvo města Velká Bíteš schvaluje úpravu </t>
  </si>
  <si>
    <t>odpovědnost: odbor finanční</t>
  </si>
  <si>
    <t>řešitel: Pokorná Věra</t>
  </si>
  <si>
    <t xml:space="preserve">                                                                   Úprava rozpočtu r. 2018</t>
  </si>
  <si>
    <t xml:space="preserve">                                                                   schválené zastupitelstvem města dne 12.2.2018</t>
  </si>
  <si>
    <t>Příjmy před úpravou rozpočtu k 1.1.2018</t>
  </si>
  <si>
    <t>Příjmy po úpravě rozpočtu k 12.2.2018</t>
  </si>
  <si>
    <t>Příjmy a financování před úpravou rozpočtu k 1.1.2018</t>
  </si>
  <si>
    <t>Příjmy a financování po úpravě rozpočtu k 12.2.2018</t>
  </si>
  <si>
    <t>Výdaje před úpravou rozpočtu k 1.1.2018</t>
  </si>
  <si>
    <t>Výdaje po úpravě rozpočtu k 12.2.2018</t>
  </si>
  <si>
    <t xml:space="preserve">                           rozpočtu roku 2018 dle rozpočtového opatření města č. 1/2018 </t>
  </si>
  <si>
    <t>termín: 28.2.2018</t>
  </si>
  <si>
    <t>Neinvestiční transfery přijaté ze všeobecné pokladní správy SR</t>
  </si>
  <si>
    <t xml:space="preserve"> - dotace na zajištění volby prezidenta ČR</t>
  </si>
  <si>
    <t>zařazení nevyčerpaných prostředků z minulých období a úprava částky na rok 2018</t>
  </si>
  <si>
    <t>Výměna svítidel VO v míst.částech Jindřichov a Jestřabí (dotace z kraje)</t>
  </si>
  <si>
    <t xml:space="preserve"> - na výměnu svítidel VO v m.č. Jindřichov a Jestřabí</t>
  </si>
  <si>
    <t>Březka (částka Kč 474 073,- přesunuta na reko rybníku v m.č. - akce 201701)</t>
  </si>
  <si>
    <t>Bezděkov (částka Kč 360 035,- přesunuta na reko rybníku v m.č. - akce 201701)</t>
  </si>
  <si>
    <t>Příspěvek DSO Svazu VaK Ivančice (na obyvatele) - navýšení</t>
  </si>
  <si>
    <t>daň z přidané hodnoty - navýšení</t>
  </si>
  <si>
    <t>Revitalizace ZŠ Tišnov.115 - odborné učebny a bezbariérovost (dotace z IROP) - nav.</t>
  </si>
  <si>
    <t>I/37 Velká Bíteš ul. Lánice - chodníky, sjezdy, VO, autobus.zast.</t>
  </si>
  <si>
    <t>Úpravy okolí objektu MŠ Lánice - snížení</t>
  </si>
  <si>
    <t xml:space="preserve"> - NV Košíkov - snížení</t>
  </si>
  <si>
    <t xml:space="preserve"> - NK Košíkov - snížení</t>
  </si>
  <si>
    <t>Úpravy okolí objektu ZŠ Sadová - navýšení</t>
  </si>
  <si>
    <t>Oprava komunikace a parkovací stání Sadová - snížení</t>
  </si>
  <si>
    <r>
      <t xml:space="preserve">Grantový program - </t>
    </r>
    <r>
      <rPr>
        <b/>
        <sz val="8"/>
        <rFont val="Arial CE"/>
        <family val="0"/>
      </rPr>
      <t>Finanční pomoc postiženým dětem</t>
    </r>
  </si>
  <si>
    <t xml:space="preserve"> - navýšení na pořízení licence na databázový server</t>
  </si>
  <si>
    <t xml:space="preserve"> - navýšení na pořízení elektrocentrály pro zálohování serverovny</t>
  </si>
  <si>
    <t>Docházkový systém organizací města - navýšení</t>
  </si>
  <si>
    <t>(zapojení peněžních prostředků z roku 2017 - stav BÚ se sníží)</t>
  </si>
  <si>
    <t>ZŠ Velká Bíteš - odvod z odpisů - snížení dle odpisového plánu</t>
  </si>
  <si>
    <t>ZŠ – příspěvek na odpisy - snížení dle odpisového plánu</t>
  </si>
  <si>
    <t>Tech.a dopravní infrastruktura OS Babinec, OS pod ZŠ - navýšení</t>
  </si>
  <si>
    <t>Tech.a dopravní infrastruktura OS Babinec - 2. etapa - snížení</t>
  </si>
  <si>
    <t>Opravy v bytových domech včetně výměny výtahů - navýšení</t>
  </si>
  <si>
    <t>Nebytové hospodářství - ostatní výdaje, opravy - navýšení - vratka předpl.nájmu</t>
  </si>
  <si>
    <t>komunální služby a úz.rozvoj - příjmy z prodeje pozemků - navýšení</t>
  </si>
  <si>
    <t xml:space="preserve">                                                                   Rozpočtové opatření města Velká Bíteš č. 2</t>
  </si>
  <si>
    <t xml:space="preserve">                                                                   schválené zastupitelstvem města dne 9.4.2018</t>
  </si>
  <si>
    <t>Výdaje před úpravou rozpočtu k 12.2.2018</t>
  </si>
  <si>
    <t>Výdaje po úpravě rozpočtu k 9.4.2018</t>
  </si>
  <si>
    <t>Příjmy a financování před úpravou rozpočtu k 12.2.2018</t>
  </si>
  <si>
    <t>Příjmy a financování po úpravě rozpočtu k 9.4.2018</t>
  </si>
  <si>
    <t>Příjmy před úpravou rozpočtu k 12.2.2018</t>
  </si>
  <si>
    <t>Příjmy po úpravě rozpočtu k 9.4.2018</t>
  </si>
  <si>
    <t xml:space="preserve"> - pro ZŠ Sadová na projekt Proměny krajiny Bítešska</t>
  </si>
  <si>
    <t xml:space="preserve"> - převod dotace z Kraje Vysočina na projekt Proměny krajiny Bítešska</t>
  </si>
  <si>
    <t>Komunální služby a územní rozvoj - výkupy nemovitostí - navýšení</t>
  </si>
  <si>
    <r>
      <t xml:space="preserve">ost.činnosti jinde nezař.- </t>
    </r>
    <r>
      <rPr>
        <b/>
        <sz val="8"/>
        <rFont val="Arial"/>
        <family val="2"/>
      </rPr>
      <t>rezerva</t>
    </r>
    <r>
      <rPr>
        <sz val="8"/>
        <rFont val="Arial"/>
        <family val="2"/>
      </rPr>
      <t xml:space="preserve"> - snížení</t>
    </r>
  </si>
  <si>
    <t>Komunální služby a územní rozvoj - ostatní členské příspěvky - navýšení</t>
  </si>
  <si>
    <t xml:space="preserve">Příspěvek na vybudování vodovodu a kanalizace - bytové domy p.č. 4609 - JOKA  </t>
  </si>
  <si>
    <t xml:space="preserve"> - pro Polikliniku V. Bíteš na DPS - z MPSV (UZ 13305)</t>
  </si>
  <si>
    <t xml:space="preserve"> - pro Polikliniku V. Bíteš na DPS - prostředky kraje (UZ 053)</t>
  </si>
  <si>
    <t xml:space="preserve"> - pro Polikliniku V. Bíteš na DD - z MPSV (UZ 13305)</t>
  </si>
  <si>
    <t xml:space="preserve"> - pro Polikliniku V. Bíteš na DD - prostředky kraje (UZ 053)</t>
  </si>
  <si>
    <t>Dům s pečovatelskou službou</t>
  </si>
  <si>
    <t xml:space="preserve"> - převod dotace z Kraje Vysočina - z MPSV (UZ 13305)</t>
  </si>
  <si>
    <t xml:space="preserve"> - převod dotace z Kraje Vysočina - prostředky kraje (UZ 053)</t>
  </si>
  <si>
    <t>Domov důchodců</t>
  </si>
  <si>
    <t>Poliklinika - všeobecná ambulantní péče - odvod z odpisů - navýšení dle odpis.plánu</t>
  </si>
  <si>
    <t>Všeobecná ambulantní péče – přísp. na odpisy - navýšení dle odpisového plánu</t>
  </si>
  <si>
    <t>daň z hazardních her - navýšení</t>
  </si>
  <si>
    <t>bytové hospodářství - příjmy z pronájmu ost.nemovitostí - navýšení</t>
  </si>
  <si>
    <t>bytové hospodářství - příjmy z přepl.energií</t>
  </si>
  <si>
    <t>nebytové hospodářství - příjmy z pronájmu ost.nemovitostí - navýšení</t>
  </si>
  <si>
    <t>nebytové hospodářství - příjmy z přepl.energií</t>
  </si>
  <si>
    <t>Bytové hospodářství - ostatní výdaje, opravy - snížení</t>
  </si>
  <si>
    <t>daň z příjmů fyzických osob ze záv.činnosti - platí zaměstnavatel - navýšení</t>
  </si>
  <si>
    <t>Domov se zvláštním režimem Velká Bíteš - projekty</t>
  </si>
  <si>
    <t>Rekonstrukce rybníků - Velká Bíteš a místní části - snížení - převod na sam.akce</t>
  </si>
  <si>
    <t>Rekonstrukce rybníku Březka - dotace z Min. zemědělství</t>
  </si>
  <si>
    <t>Rekonstrukce rybníku Bezděkov - dotace z Min. zemědělství</t>
  </si>
  <si>
    <t xml:space="preserve"> - NV a NK V.Bíteš - bytové domy p.č. 4609 (přísp.fy JOKA)</t>
  </si>
  <si>
    <t>Revitalizace ZŠ Tišnov.115 - odborné učebny a bezbar.(dotace z IROP) - snížení</t>
  </si>
  <si>
    <t xml:space="preserve">    - z toho mzdové a ostat.osobní výdaje 140 tis. - navýšení na 240 tis.</t>
  </si>
  <si>
    <t xml:space="preserve">                                                                   schválené radou města dne 23.4.2018</t>
  </si>
  <si>
    <t xml:space="preserve">                                                                   Rozpočtové opatření města Velká Bíteš č. 3</t>
  </si>
  <si>
    <t>nebytové hospodářství - přijaté pojistné náhrady</t>
  </si>
  <si>
    <t>kašny - přeplatek na vodném</t>
  </si>
  <si>
    <t>péče o vzhled obcí a veřejnou zeleň - přijaté pojistné náhrady</t>
  </si>
  <si>
    <t>ochrana životního prostředí - přijaté sankční platby</t>
  </si>
  <si>
    <t>příjem z přefakturace pojistného (TS,BD)</t>
  </si>
  <si>
    <t>příspěvky na pořízení infrastruktury v Košíkově</t>
  </si>
  <si>
    <t xml:space="preserve"> - dotace na zajištění volby prezidenta ČR - snížení</t>
  </si>
  <si>
    <t>úroky z úvěru - odkup pozemků na Babinci + infrastruktura - navýšení</t>
  </si>
  <si>
    <t>úroky z úvěru - sníž.energet.náročnosti budov ZŠ + okruž.křižovatka - navýšení</t>
  </si>
  <si>
    <t>správní poplatky - navýšení</t>
  </si>
  <si>
    <t>bytové hospodářství - příjmy z přepl.energií - navýšení</t>
  </si>
  <si>
    <t>nebytové hospodářství - příjmy z přepl.energií - navýšení</t>
  </si>
  <si>
    <t>Volba prezidenta - snížení dle skutečných výdajů</t>
  </si>
  <si>
    <t xml:space="preserve">                                                                   Rozpočtové opatření města Velká Bíteš č. 4</t>
  </si>
  <si>
    <t xml:space="preserve">                                                                   schválené zastupitelstvem města dne 11.6.2018</t>
  </si>
  <si>
    <t>Příjmy před úpravou rozpočtu k 9.4.2018</t>
  </si>
  <si>
    <t>Příjmy po úpravě rozpočtu k 23.4.2018</t>
  </si>
  <si>
    <t>Příjmy a financování před úpravou rozpočtu k 9.4.2018</t>
  </si>
  <si>
    <t>Příjmy a financování po úpravě rozpočtu k 23.4.2018</t>
  </si>
  <si>
    <t>Výdaje před úpravou rozpočtu k 9.4.2018</t>
  </si>
  <si>
    <t>Výdaje po úpravě rozpočtu k 23.4.2018</t>
  </si>
  <si>
    <t>Příjmy před úpravou rozpočtu k 23.4.2018</t>
  </si>
  <si>
    <t>Příjmy po úpravě rozpočtu k 11.6.2018</t>
  </si>
  <si>
    <t>Příjmy a financování před úpravou rozpočtu k 23.4.2018</t>
  </si>
  <si>
    <t>Příjmy a financování po úpravě rozpočtu k 11.6.2018</t>
  </si>
  <si>
    <t>Výdaje před úpravou rozpočtu k 23.4.2018</t>
  </si>
  <si>
    <t>Výdaje po úpravě rozpočtu k 11.6.2018</t>
  </si>
  <si>
    <t>Všeobecná ambulantní péče – příspěvek na software pro biochemickou laboratoř</t>
  </si>
  <si>
    <t>Studna - ZŠ speciální - snížení</t>
  </si>
  <si>
    <t>Studna - fotbalový stadion - navýšení</t>
  </si>
  <si>
    <t>I/37 Velká Bíteš ul. Lánice - chodníky, sjezdy, VO, autobus.zast. - navýšení</t>
  </si>
  <si>
    <t>Dům pro sociální bydlení Jihlavská - snížení</t>
  </si>
  <si>
    <t xml:space="preserve"> - snížení - příjem dotace bude až v roce 2019</t>
  </si>
  <si>
    <t xml:space="preserve">     -  od České spoř. (Revitalizace ZŠ Tišnovská 115) - bude v roce 2019</t>
  </si>
  <si>
    <t>Neinvestiční transfery přijaté ze státního rozpočtu</t>
  </si>
  <si>
    <t xml:space="preserve"> - z MŠMT pro MŠ II - Operační program Výzkum, vývoj a vzdělávání</t>
  </si>
  <si>
    <t>MŠ II - převod dotace z MŠMT - OP Výzkum, vývoj a vzdělávání</t>
  </si>
  <si>
    <t>Bytové hospodářství - ostatní výdaje, opravy - navýšení - odkup člen.podílu - byt</t>
  </si>
  <si>
    <t xml:space="preserve"> - na akceschopnost jednotek SDH obcí</t>
  </si>
  <si>
    <t>Požární ochrana vč. pojištění zásah. Jednotky - navýšení o částku dotace</t>
  </si>
  <si>
    <t>daň z příjmů právnických osob za obce - úprava dle daňového přiznání</t>
  </si>
  <si>
    <t>Ostatní finanční operace - daň z příjmů práv. osob za město - úpr.dle daň.přiznání</t>
  </si>
  <si>
    <t>Odvádění a čištění odpadních vod – opravy, čištění kanal. vpustí - snížení</t>
  </si>
  <si>
    <t>Péče o vzhled obce - navýšení</t>
  </si>
  <si>
    <t>Komunikace - provozní výdaje včetně oprav - navýšení</t>
  </si>
  <si>
    <r>
      <t>Grantový program</t>
    </r>
    <r>
      <rPr>
        <sz val="8"/>
        <rFont val="Arial"/>
        <family val="2"/>
      </rPr>
      <t xml:space="preserve"> Sport a tělovýchova - snížení</t>
    </r>
  </si>
  <si>
    <t>Propoj.komunikace I/37 - II/379 směr Tišnov - SZ obchvat - PD</t>
  </si>
  <si>
    <t>Bezpečnost ICT Velká Bíteš 2018 (dotace z kraje)</t>
  </si>
  <si>
    <t xml:space="preserve"> - na Bezpečnost ICT Velká Bíteš 2018</t>
  </si>
  <si>
    <t>přísp.na vybudování infrastruktury (Babinec)</t>
  </si>
  <si>
    <t xml:space="preserve"> - NVNK Lípová, Strojní - snížení</t>
  </si>
  <si>
    <t xml:space="preserve"> - NVNK Na Vyhlídce - navýšení</t>
  </si>
  <si>
    <t>Tech.a dopravní infrastruktura OS Babinec - 2. etapa - navýšení</t>
  </si>
  <si>
    <t>Chodník a lávka v ulici Jihlavská</t>
  </si>
  <si>
    <t>Tech.a dopravní infrastruktura Na Vyhlídce, Lípová - Strojní - navýšení</t>
  </si>
  <si>
    <t>Investiční přijaté transfery od kraje Vysočina</t>
  </si>
  <si>
    <t>Příprava plánu investic – projektové dokumentace, investiční záměry - navýšení</t>
  </si>
  <si>
    <t xml:space="preserve">                                                                   Rozpočtové opatření města Velká Bíteš č. 5</t>
  </si>
  <si>
    <t xml:space="preserve">                                                                   schválené radou města dne 25.6.2018</t>
  </si>
  <si>
    <t>Výdaje před úpravou rozpočtu k 11.6.2018</t>
  </si>
  <si>
    <t>Výdaje po úpravě rozpočtu k 25.6.2018</t>
  </si>
  <si>
    <t>Příjmy před úpravou rozpočtu k 11.6.2018</t>
  </si>
  <si>
    <t>Příjmy po úpravě rozpočtu k 25.6.2018</t>
  </si>
  <si>
    <t>Příjmy a financování před úpravou rozpočtu k 11.6.2018</t>
  </si>
  <si>
    <t>Příjmy a financování po úpravě rozpočtu k 25.6.2018</t>
  </si>
  <si>
    <t>odvody za odnětí půdy ze zeměděl. půdního fondu</t>
  </si>
  <si>
    <t>příjmy z úhrad za dobývání nerostů a poplatky za geologické práce - navýšení</t>
  </si>
  <si>
    <t>ostatní služby - příjmy z pronájmu reklamních zařízení - navýšení</t>
  </si>
  <si>
    <t>silnice-přijaté pojistné náhrady</t>
  </si>
  <si>
    <t>ostatní záležitosti pozemních komunikací - příjem z parkovacích karet - navýšení</t>
  </si>
  <si>
    <t>veřejné osvětlení - přijaté pojistné náhrady</t>
  </si>
  <si>
    <t>ochrana životního prostředí - přijaté sankční platby - navýšení</t>
  </si>
  <si>
    <t>činnost místní správy - pokuty</t>
  </si>
  <si>
    <t>Propoj.komunikace I/37 - II/379 směr Tišnov - SZ obchvat - PD - navýšení</t>
  </si>
  <si>
    <t>Domov se zvláštním režimem Velká Bíteš - projekty - navýšení</t>
  </si>
  <si>
    <t>činnost místní správy - příspěvky a náhrady - přefakt., použ.auta ICaKK, dbp-navýš.</t>
  </si>
  <si>
    <t xml:space="preserve">                                                                   Rozpočtové opatření města Velká Bíteš č. 6</t>
  </si>
  <si>
    <t>Příjmy před úpravou rozpočtu k 25.6.2018</t>
  </si>
  <si>
    <t>Příjmy a financování před úpravou rozpočtu k 25.6.2018</t>
  </si>
  <si>
    <t>Výdaje před úpravou rozpočtu k 25.6.2018</t>
  </si>
  <si>
    <t>Tělovýchovná a zájmová činnost - ostatní - snížení</t>
  </si>
  <si>
    <t>Ostatní tělovýchovná činnost  - dotace spolkům mimo grant - navýšení</t>
  </si>
  <si>
    <t>Odstranění vad na přechodech ve V.Bíteši - snížení</t>
  </si>
  <si>
    <t>komunální služby a úz.rozvoj - příjmy z pronájmů pozemků ostatní - navýšení</t>
  </si>
  <si>
    <t>komunální služby a úz.rozvoj - příjmy z věcných břemen</t>
  </si>
  <si>
    <t>komunální služby a úz.rozvoj - příspěvky, náhrady (GP)</t>
  </si>
  <si>
    <t>veřejné osvětlení - přijaté pojistné náhrady - navýšení</t>
  </si>
  <si>
    <t>Úpravy okolí Kulturního domu ve Velké Bíteši - snížení</t>
  </si>
  <si>
    <t xml:space="preserve">                                                                   schválené radou města dne 2.7.2018</t>
  </si>
  <si>
    <t>Příjmy po úpravě rozpočtu k 2.7.2018</t>
  </si>
  <si>
    <t>Příjmy a financování po úpravě rozpočtu k 2.7.2018</t>
  </si>
  <si>
    <t>Výdaje po úpravě rozpočtu k 2.7.2018</t>
  </si>
  <si>
    <t xml:space="preserve">                                                                   Rozpočtové opatření města Velká Bíteš č. 7</t>
  </si>
  <si>
    <t xml:space="preserve"> - NVNK Lípová, Strojní - sloučení do jedné akce</t>
  </si>
  <si>
    <t xml:space="preserve"> - NVNK Na Vyhlídce - sloučení do jedné akce</t>
  </si>
  <si>
    <t xml:space="preserve"> - RNVRNK Na Vyhlídce, Lípová - Strojní - sloučená akce - navýšení</t>
  </si>
  <si>
    <t>Tech.a dopravní infrastruktura Na Vyhlídce, Lípová - Strojní - snížení</t>
  </si>
  <si>
    <t>Požární ochrana vč. pojištění zásah. Jednotky - navýšení</t>
  </si>
  <si>
    <t xml:space="preserve">                                                                   schválené radou města dne 16.7.2018</t>
  </si>
  <si>
    <t>Výdaje před úpravou rozpočtu k 2.7.2018</t>
  </si>
  <si>
    <t>Výdaje po úpravě rozpočtu k 16.7.2018</t>
  </si>
  <si>
    <t>Příjmy před úpravou rozpočtu k 2.7.2018</t>
  </si>
  <si>
    <t>Příjmy po úpravě rozpočtu k 16.7.2018</t>
  </si>
  <si>
    <t>Příjmy a financování před úpravou rozpočtu k 2.7.2018</t>
  </si>
  <si>
    <t>Příjmy a financování po úpravě rozpočtu k 16.7.2018</t>
  </si>
  <si>
    <t>ost.příjmy z prodeje dlouh.majetku - prodej PD na SZ obchvat Kraji Vysočina - nav.</t>
  </si>
  <si>
    <t>ost.příjmy z prodeje dlouh.majetku - prodej PD na SZ obchvat Kraji Vysočina</t>
  </si>
  <si>
    <t xml:space="preserve"> - z MŠMT pro ZŠ spec. - Operační program Výzkum, vývoj a vzdělávání</t>
  </si>
  <si>
    <t>ZŠ spec. - převod dotace z MŠMT - OP Výzkum, vývoj a vzdělávání</t>
  </si>
  <si>
    <t>Všeobecná ambulantní péče – přísp. na přístroj na dekontaminaci odpadu</t>
  </si>
  <si>
    <r>
      <t xml:space="preserve">Grantový program - </t>
    </r>
    <r>
      <rPr>
        <b/>
        <sz val="8"/>
        <rFont val="Arial CE"/>
        <family val="0"/>
      </rPr>
      <t xml:space="preserve">Finanční pomoc postiženým dětem - </t>
    </r>
    <r>
      <rPr>
        <sz val="8"/>
        <rFont val="Arial CE"/>
        <family val="0"/>
      </rPr>
      <t>snížení o nev.částku</t>
    </r>
  </si>
  <si>
    <t>Ost. činnosti, ostatní příspěvky a dary - navýšení</t>
  </si>
  <si>
    <t xml:space="preserve"> - z MŠMT pro MŠ Mas.nám. - Operační program Výzkum, vývoj a vzdělávání</t>
  </si>
  <si>
    <t>MŠ I - převod dotace z MŠMT - OP Výzkum, vývoj a vzdělávání</t>
  </si>
  <si>
    <t>III/3791 V. Bíteš – Vlkovská 2. etapa - navýšení</t>
  </si>
  <si>
    <t xml:space="preserve"> - dar od kraje na podporu zabezpečování vzdělávání</t>
  </si>
  <si>
    <t>ZŠ spec. - příspěvek z daru od kraje na podporu vzdělávání</t>
  </si>
  <si>
    <t>ZŠ – příspěvek  z daru od kraje na podporu vzdělávání</t>
  </si>
  <si>
    <t>Náhradní prostory základní školy</t>
  </si>
  <si>
    <t xml:space="preserve"> - z Min.zemědělství na rekonstrukci rybníka v Bezděkově</t>
  </si>
  <si>
    <t xml:space="preserve"> - z Min.kultury na regeneraci památek</t>
  </si>
  <si>
    <t xml:space="preserve">                                                                   Rozpočtové opatření města Velká Bíteš č. 8</t>
  </si>
  <si>
    <t>Příjmy před úpravou rozpočtu k 16.7.2018</t>
  </si>
  <si>
    <t>Příjmy a financování před úpravou rozpočtu k 16.7.2018</t>
  </si>
  <si>
    <t>Výdaje před úpravou rozpočtu k 16.7.2018</t>
  </si>
  <si>
    <t>Náhradní prostory základní školy - navýšení</t>
  </si>
  <si>
    <t xml:space="preserve"> - z Min.zemědělství na rekonstrukci rybníka v Bezděkově - navýšení</t>
  </si>
  <si>
    <t>Příjmy po úpravě rozpočtu k 24.9.2018</t>
  </si>
  <si>
    <t>Příjmy a financování po úpravě rozpočtu k 24.9.2018</t>
  </si>
  <si>
    <t>Výdaje po úpravě rozpočtu k 24.9.2018</t>
  </si>
  <si>
    <t xml:space="preserve"> - z MPSV na výkon sociální práce</t>
  </si>
  <si>
    <t xml:space="preserve">                                                                   schválené radou města dne 27.8.2018</t>
  </si>
  <si>
    <t>Příjmy po úpravě rozpočtu k 27.8.2018</t>
  </si>
  <si>
    <t>Příjmy a financování po úpravě rozpočtu k 27.8.2018</t>
  </si>
  <si>
    <t>Výdaje po úpravě rozpočtu k 27.8.2018</t>
  </si>
  <si>
    <t>ZŠ spec. - navýšení příspěvku na provoz</t>
  </si>
  <si>
    <t>Činnost muzeí a galerií - Městské muzeum V.Bíteš navýšení</t>
  </si>
  <si>
    <t xml:space="preserve">    - navýšení mzdových a ostat.osob.výdajů o 71,5 tis.na 411 tis. (pův. 339,5 tis.)</t>
  </si>
  <si>
    <t>Zastupitelstva obcí - navýšení</t>
  </si>
  <si>
    <t>U prostředků vyčleněných pro místní části města se stanovuje jako závazný ukazatel rozpočtu celkový objem</t>
  </si>
  <si>
    <t>prostředků za všechny místní části.</t>
  </si>
  <si>
    <t>Změna stanovení závazných ukazatelů u samostatně vyčleněných prostředků pro místní části:</t>
  </si>
  <si>
    <t>Oprava komunikace Nová čtvrť - snížení</t>
  </si>
  <si>
    <t>Základní škola a Praktická škola Velká Bíteš, přísp. org. (ZŠ spec.)</t>
  </si>
  <si>
    <t>Domov důchodců – příspěvek na elektrický vakový zvedák</t>
  </si>
  <si>
    <t xml:space="preserve">                                                                   schválené zastupitelstvem města dne 24.9.2018</t>
  </si>
  <si>
    <t xml:space="preserve">                                                                   Rozpočtové opatření města Velká Bíteš č. 9</t>
  </si>
  <si>
    <t>Příjmy před úpravou rozpočtu k 27.8.2018</t>
  </si>
  <si>
    <t>Příjmy a financování před úpravou rozpočtu k 27.8.2018</t>
  </si>
  <si>
    <t>Výdaje před úpravou rozpočtu k 27.8.2018</t>
  </si>
  <si>
    <t>Bytové hospodářství - ostatní výdaje, opravy - navýšení</t>
  </si>
  <si>
    <t>Nebytové hospodářství - ostatní výdaje, opravy - snížení</t>
  </si>
  <si>
    <t>IC a KK – příspěvek na provoz - navýšení</t>
  </si>
  <si>
    <t xml:space="preserve">    - navýšení mzdových a ostat.osobních výdajů na 600 tis. (pův. 440 tis.)</t>
  </si>
  <si>
    <t>příspěvky na pořízení infrastruktury ul. Rajhradská</t>
  </si>
  <si>
    <r>
      <t xml:space="preserve">ost.činnosti jinde nezař.- </t>
    </r>
    <r>
      <rPr>
        <b/>
        <sz val="8"/>
        <rFont val="Arial"/>
        <family val="2"/>
      </rPr>
      <t>rezerva</t>
    </r>
    <r>
      <rPr>
        <sz val="8"/>
        <rFont val="Arial"/>
        <family val="2"/>
      </rPr>
      <t xml:space="preserve"> </t>
    </r>
  </si>
  <si>
    <t>ZŠ spec. - příspěvek na zastínění oken</t>
  </si>
  <si>
    <t>Požární ochrana vč. pojištění zásah. Jednotky - navýšení (defibrilátor)</t>
  </si>
  <si>
    <t xml:space="preserve"> - z MŠMT pro ZŠ - Operační program Výzkum, vývoj a vzdělávání</t>
  </si>
  <si>
    <t>ZŠ - převod dotace z MŠMT - OP Výzkum, vývoj a vzdělávání</t>
  </si>
  <si>
    <t>MŠ II - příspěvek na odpisy - navýšení dle odpisového plánu</t>
  </si>
  <si>
    <t>mateřské školy - odvod z odpisů - navýšení</t>
  </si>
  <si>
    <t xml:space="preserve">                                                                   schválené radou města dne 8.10.2018</t>
  </si>
  <si>
    <t xml:space="preserve">                                                                   Rozpočtové opatření města Velká Bíteš č. 10</t>
  </si>
  <si>
    <t>Příjmy před úpravou rozpočtu k 24.9.2018</t>
  </si>
  <si>
    <t>Příjmy po úpravě rozpočtu k 8.10.2018</t>
  </si>
  <si>
    <t>Příjmy a financování před úpravou rozpočtu k 24.9.2018</t>
  </si>
  <si>
    <t>Příjmy a financování po úpravě rozpočtu k 8.10.2018</t>
  </si>
  <si>
    <t>Výdaje před úpravou rozpočtu k 24.9.2018</t>
  </si>
  <si>
    <t>Výdaje po úpravě rozpočtu k 8.10.2018</t>
  </si>
  <si>
    <t>Nebytové hospodářství - ostatní výdaje, opravy - navýšení</t>
  </si>
  <si>
    <t xml:space="preserve">                                                                   Rozpočtové opatření města Velká Bíteš č. 11</t>
  </si>
  <si>
    <t xml:space="preserve">                                                                   schválené radou města dne 22.10.2018</t>
  </si>
  <si>
    <t xml:space="preserve"> - pro MŠ Masaryk.nám. - Potravinová pomoc dětem</t>
  </si>
  <si>
    <t xml:space="preserve"> - pro ZŠ - Potravinová pomoc dětem</t>
  </si>
  <si>
    <t xml:space="preserve"> - pro ZŠ spec. - Potravinová pomoc dětem</t>
  </si>
  <si>
    <t xml:space="preserve"> - z Min.zemědělství na rekonstrukci rybníka ve Březce</t>
  </si>
  <si>
    <t>MŠ I - převod dotace od kraje na Potravinovou pomoc dětem</t>
  </si>
  <si>
    <t>ZŠ – převod dotace od kraje na Potravinovou pomoc dětem</t>
  </si>
  <si>
    <t>ZŠ spec. - převod dotace od kraje na Potravinovou pomoc dětem</t>
  </si>
  <si>
    <t>Volby do zastupitelstva obce - navýšení</t>
  </si>
  <si>
    <t>využívání a zneškod.komun.odpadů - příjmy za separaci odpadů - navýšení</t>
  </si>
  <si>
    <t>ost.záležitosti bezpečnosti - přijaté pojistné náhrady (kamer.systém)</t>
  </si>
  <si>
    <t>fin.vypořádání dotace na Potravinovou pomoc dětem - ZŠ spec. - příjem vratky</t>
  </si>
  <si>
    <t>fin.vypořádání dotace na Potravinovou pomoc dětem - ZŠ spec. - převod vratky</t>
  </si>
  <si>
    <t>Péče o veřejnou zeleň - navýšení</t>
  </si>
  <si>
    <t>Veřejné osvětlení - provozní výdaje - navýšení</t>
  </si>
  <si>
    <t>Komunikace - opravy v místních částech - snížení</t>
  </si>
  <si>
    <t xml:space="preserve"> - pro ZŠ - "Učíme se ze života pro život"</t>
  </si>
  <si>
    <t>ZŠ - převod dotace od kraje na akci "Učíme se ze života pro život"</t>
  </si>
  <si>
    <t>Studna - zimní stadion - snížení</t>
  </si>
  <si>
    <t>Studna na Letné</t>
  </si>
  <si>
    <t xml:space="preserve"> - RVRK Nová čtvrť - snížení</t>
  </si>
  <si>
    <t>bytové hospodářství - ostatní výdaje</t>
  </si>
  <si>
    <t>Masarykovo náměstí 86 - opravy a stavební úpravy - změna názvu akce na</t>
  </si>
  <si>
    <t>Zkapacitnění objektu MŠ V.Bíteš, Masarykovo nám. 86 (dotační akce)</t>
  </si>
  <si>
    <t>Příjmy před úpravou rozpočtu k 8.10.2018</t>
  </si>
  <si>
    <t>Příjmy po úpravě rozpočtu k 22.10.2018</t>
  </si>
  <si>
    <t>Příjmy a financování před úpravou rozpočtu k 8.10.2018</t>
  </si>
  <si>
    <t>Příjmy a financování po úpravě rozpočtu k 22.10.2018</t>
  </si>
  <si>
    <t>Výdaje před úpravou rozpočtu k 8.10.2018</t>
  </si>
  <si>
    <t>Výdaje po úpravě rozpočtu k 22.10.2018</t>
  </si>
  <si>
    <t xml:space="preserve"> - dotace na zajištění voleb do zastupitesltva</t>
  </si>
  <si>
    <t>Památky – celkové výdaje na opravy - snížení</t>
  </si>
  <si>
    <t>(+ změna odpa z 3613 na 3111)</t>
  </si>
  <si>
    <t>Komunál.služby a úz.rozvoj - zaměřování, posudky, geometrické plány apod.-sníž.</t>
  </si>
  <si>
    <t>Pohřebnictví – provozní výdaje vč. ost. osobních výdajů - snížení</t>
  </si>
  <si>
    <t>Využití volného času dětí a mládeže – dětská hřiště - opravy, údržba - snížení</t>
  </si>
  <si>
    <t>Studna na Letné - navýšení</t>
  </si>
  <si>
    <t>odvody za odnětí půdy ze zeměděl. půdního fondu - navýšení</t>
  </si>
  <si>
    <t>poplatek za užívání veřejného prostranství - navýšení</t>
  </si>
  <si>
    <t>poplatek z ubytovací kapacity - navýšení</t>
  </si>
  <si>
    <t>nebyt.hospodářství - příjmy z pronájmu ostatních nemovitostí - navýšení</t>
  </si>
  <si>
    <t xml:space="preserve">                                                                   schválené radou města dne 31.10.2018</t>
  </si>
  <si>
    <t xml:space="preserve">                                                                   Rozpočtové opatření města Velká Bíteš č. 12</t>
  </si>
  <si>
    <t>Rekonstrukce rybníku Březka - dotace z Min. zemědělství - navýšení</t>
  </si>
  <si>
    <t>činnost místní správy - přijaté pojistné náhrady</t>
  </si>
  <si>
    <t>bytové hospodářství - příjmy z pronájmu ostatních nemovitostí - navýšení</t>
  </si>
  <si>
    <t>Příjmy před úpravou rozpočtu k 22.10.2018</t>
  </si>
  <si>
    <t>Příjmy po úpravě rozpočtu k 31.10.2018</t>
  </si>
  <si>
    <t>Příjmy a financování před úpravou rozpočtu k 22.10.2018</t>
  </si>
  <si>
    <t>Příjmy a financování po úpravě rozpočtu k 31.10.2018</t>
  </si>
  <si>
    <t>Výdaje před úpravou rozpočtu k 22.10.2018</t>
  </si>
  <si>
    <t>Výdaje po úpravě rozpočtu k 31.10.2018</t>
  </si>
  <si>
    <t>Ost. zálež. kultury – Sbor pro občanské záležitosti včetně ost.os.výdajů - navýšení</t>
  </si>
  <si>
    <t>Domov důchodců – příspěvek na dekontaminaci odpadu</t>
  </si>
  <si>
    <t>Poliklinika Velká Bíteš, přísp. org. - investiční příspěvek je určen pro Domov důchodců - oprava</t>
  </si>
  <si>
    <t xml:space="preserve"> - pro MŠ U Stadionu - Potravinová pomoc dětem</t>
  </si>
  <si>
    <t>MŠ II - převod dotace od kraje na Potravinovou pomoc dětem</t>
  </si>
  <si>
    <t>Mateřská škola Velká Bíteš, Masarykovo nám. 86, přísp. org. (MŠ II)</t>
  </si>
  <si>
    <t>úroky z úvěru – reko náměstí – přestupní terminál, JIH - navýšení</t>
  </si>
  <si>
    <t>úroky z úvěru - infrastruktura na Babinci 2. etapa - navýšení</t>
  </si>
  <si>
    <t xml:space="preserve">   - snížení závaz.ukazatele na mzdové a ostat.osobní výdaje na 404 tis. (o 13 tis.)</t>
  </si>
  <si>
    <t xml:space="preserve">                                                                   schválené zastupitelstvem města dne 3.12.2018</t>
  </si>
  <si>
    <t xml:space="preserve">                                                                   Rozpočtové opatření města Velká Bíteš č. 13</t>
  </si>
  <si>
    <t>Příjmy před úpravou rozpočtu k 31.10.2018</t>
  </si>
  <si>
    <t>Příjmy po úpravě rozpočtu k 3.12.2018</t>
  </si>
  <si>
    <t>Příjmy a financování před úpravou rozpočtu k 31.10.2018</t>
  </si>
  <si>
    <t>Příjmy a financování po úpravě rozpočtu k 3.12.2018</t>
  </si>
  <si>
    <t>Výdaje před úpravou rozpočtu k 31.10.2018</t>
  </si>
  <si>
    <t>Výdaje po úpravě rozpočtu k 3.12.2018</t>
  </si>
  <si>
    <t>Rekonstrukce rybníků - Velká Bíteš a místní části - snížení</t>
  </si>
  <si>
    <t xml:space="preserve"> - pro IC a KK - na podporu turistických informačních center</t>
  </si>
  <si>
    <t>IC a KK – převod dotace na podporu turistických informačních center</t>
  </si>
  <si>
    <t xml:space="preserve">Domov důchodců - navýšení závazného ukazatele na mzdové a ostatní osobní </t>
  </si>
  <si>
    <t xml:space="preserve">                            výdaje na Kč 4 850 tis. (o 378 tis.)</t>
  </si>
  <si>
    <t>Dům s pečovatelskou službou – navýšení závazného ukazatele na mzdové a ost.</t>
  </si>
  <si>
    <t xml:space="preserve">                                               osobní výdaje na Kč 980 tis. (o 79 tis.)</t>
  </si>
  <si>
    <t>Poliklinika - Domov důchodců - odvod z odpisů</t>
  </si>
  <si>
    <t>Všeobecná ambulantní péče – navýšení příspěvku na odpisy dle odpis.plánu</t>
  </si>
  <si>
    <t>Domov důchodců - příspěvek na odpisy dle odpisového plánu</t>
  </si>
  <si>
    <t>Domov důchodců – příspěvek na elektrický vakový zvedák - navýšení</t>
  </si>
  <si>
    <t xml:space="preserve"> - RVRK Nová čtvrť - navýšení</t>
  </si>
  <si>
    <t xml:space="preserve">                                                                   Rozpočtové opatření města Velká Bíteš č. 14</t>
  </si>
  <si>
    <t xml:space="preserve">                                                                   schválené radou města dne 18.12.2018</t>
  </si>
  <si>
    <t>odvody za odnětí ze ZPF</t>
  </si>
  <si>
    <t>poplatky za odnětí pozemků plnění funkcí lesa</t>
  </si>
  <si>
    <t>zrušený odvod z loterií</t>
  </si>
  <si>
    <t>silnice - přijaté pojistné náhrady</t>
  </si>
  <si>
    <t>nebyt.hospodářství - přijaté pojistné náhrady</t>
  </si>
  <si>
    <t>komunální služby a úz.rozvoj - smluvní pokuta</t>
  </si>
  <si>
    <t>ost.správa v ochraně ŽP - přijaté sankční platby od jiných subj.</t>
  </si>
  <si>
    <t>bezpečnost a veřejný pořádek - přijaté sankční platby</t>
  </si>
  <si>
    <t>ost.příjmy z prodeje dlouh.majetku - prodej PD na SZ obchvat Kraji</t>
  </si>
  <si>
    <t>přísp.na vybudování vod.a kanal. - JOKA acces, s.r.o.</t>
  </si>
  <si>
    <t>přísp.na vybudování infrastruktury v Košíkově</t>
  </si>
  <si>
    <t>přísp.na vybudování infrastruktury na Babinci</t>
  </si>
  <si>
    <t>přísp.na vybudování infrastruktury ul. Rajhradská</t>
  </si>
  <si>
    <t>přefakturace PC z MP na Polikliniku</t>
  </si>
  <si>
    <t xml:space="preserve"> - z MV na požární ochranu</t>
  </si>
  <si>
    <t xml:space="preserve"> - dotace na zajištění voleb do zastupitelstva města</t>
  </si>
  <si>
    <t xml:space="preserve"> - dar od kraje - My třídíme nejlépe</t>
  </si>
  <si>
    <t xml:space="preserve"> - pro ZŠ spec.- Křížem krážem po světových kuchyních</t>
  </si>
  <si>
    <t>operace z peněž.účtů org.nemající charakter příjmů a výdajů</t>
  </si>
  <si>
    <t>Ozdravování hospod. zvířat – deratizace, útulky</t>
  </si>
  <si>
    <t>Ostatní těl. činnost  - dotace spolkům mimo grant</t>
  </si>
  <si>
    <t>Využití vol. času dětí a mládeže – dět. hřiště vč. Tyršova</t>
  </si>
  <si>
    <t>Těl. a zájmová činnost - ostatní</t>
  </si>
  <si>
    <t>Úroky z úvěrů</t>
  </si>
  <si>
    <t>komunál.služby a úz.rozvoj - zaměřování, posudky, geometrické plány apod.</t>
  </si>
  <si>
    <t xml:space="preserve">                                         - výkupy nemovitostí </t>
  </si>
  <si>
    <r>
      <t>Ostatní činnosti jinde nezař. -</t>
    </r>
    <r>
      <rPr>
        <b/>
        <sz val="8"/>
        <rFont val="Arial"/>
        <family val="2"/>
      </rPr>
      <t xml:space="preserve"> rezerva</t>
    </r>
  </si>
  <si>
    <t>MŠ I - projekt KDOTANCUJENEZLOBÍ - ANI VE ŠKOLCE - úhrada faktur</t>
  </si>
  <si>
    <t>MŠ II - projekt KDOTANCUJENEZLOBÍ - ANI VE ŠKOLCE - úhrada faktur</t>
  </si>
  <si>
    <t>Odvádění a čištění odpadních vod – opr., čišť. kanal. vpustí</t>
  </si>
  <si>
    <t>zimní stadion - opravy a údržba</t>
  </si>
  <si>
    <t xml:space="preserve"> - ostatní členské příspěvky</t>
  </si>
  <si>
    <t xml:space="preserve">   - provoz veřejných WC (fa z TS)</t>
  </si>
  <si>
    <t>ZŠ - převod dotace pro ZŠ spec.- po světových kuchyních</t>
  </si>
  <si>
    <t>Ost. zálež. kultury – SPOZ včetně ost.os.výdajů 20 tis.</t>
  </si>
  <si>
    <t>Sdělovací prostř. - místní rozhlas – provozní výdaje</t>
  </si>
  <si>
    <t>Kronika – OOV a provozní výdaje</t>
  </si>
  <si>
    <t>Požární ochrana vč. pojištění zásah. jednotky</t>
  </si>
  <si>
    <t>Čin. míst. správy – náklady na progr. vybavení a výpočetní techniku</t>
  </si>
  <si>
    <t>Konektivita k internetu a podp.a rozvoj web.stránek města a jeho org.</t>
  </si>
  <si>
    <t>Sběr a svoz komunálních odpadů (fa z TS)</t>
  </si>
  <si>
    <t>Veřejné osvětlení - provozní výdaje (fa z TS)</t>
  </si>
  <si>
    <t>Místní části</t>
  </si>
  <si>
    <t>bytové hospodářství - služby, energie (k vyúčtování)</t>
  </si>
  <si>
    <t xml:space="preserve">                              - ostatní výdaje, opravy</t>
  </si>
  <si>
    <t>nebytové hospodářství - služby, energie (k vyúčtování)</t>
  </si>
  <si>
    <t xml:space="preserve">                                 - ostatní výdaje, opravy</t>
  </si>
  <si>
    <t xml:space="preserve">Metropolitní síť města </t>
  </si>
  <si>
    <t>Zkapacitnění obj.MŠ VB, Masarykovo nám.86 (dotační akce)</t>
  </si>
  <si>
    <t>Domov se zvláštním režimem V.Bíteš (DD)</t>
  </si>
  <si>
    <t>Příjmy před úpravou rozpočtu k 3.12.2018</t>
  </si>
  <si>
    <t>Příjmy po úpravě rozpočtu k 31.12.2018</t>
  </si>
  <si>
    <t>Příjmy a financování před úpravou rozpočtu k 3.12.2018</t>
  </si>
  <si>
    <t>Příjmy a financování po úpravě rozpočtu k 31.12.2018</t>
  </si>
  <si>
    <t>Výdaje před úpravou rozpočtu k 3.12.2018</t>
  </si>
  <si>
    <t>Výdaje po úpravě rozpočtu k 31.12.2018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</si>
</sst>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47" applyNumberFormat="1" applyFont="1" applyBorder="1">
      <alignment/>
      <protection/>
    </xf>
    <xf numFmtId="4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47" applyFont="1" applyFill="1" applyBorder="1">
      <alignment/>
      <protection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" fontId="4" fillId="0" borderId="0" xfId="47" applyNumberFormat="1" applyFont="1" applyBorder="1">
      <alignment/>
      <protection/>
    </xf>
    <xf numFmtId="4" fontId="5" fillId="33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47" applyFont="1" applyFill="1" applyBorder="1">
      <alignment/>
      <protection/>
    </xf>
    <xf numFmtId="0" fontId="11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7" borderId="0" xfId="0" applyFont="1" applyFill="1" applyAlignment="1">
      <alignment/>
    </xf>
    <xf numFmtId="0" fontId="5" fillId="7" borderId="0" xfId="0" applyFont="1" applyFill="1" applyAlignment="1">
      <alignment/>
    </xf>
    <xf numFmtId="4" fontId="5" fillId="7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0" xfId="47" applyFont="1" applyBorder="1">
      <alignment/>
      <protection/>
    </xf>
    <xf numFmtId="0" fontId="7" fillId="0" borderId="0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7"/>
  <sheetViews>
    <sheetView zoomScale="125" zoomScaleNormal="125" zoomScalePageLayoutView="0" workbookViewId="0" topLeftCell="A1">
      <pane ySplit="5" topLeftCell="A321" activePane="bottomLeft" state="frozen"/>
      <selection pane="topLeft" activeCell="A1" sqref="A1"/>
      <selection pane="bottomLeft" activeCell="C338" sqref="C338"/>
    </sheetView>
  </sheetViews>
  <sheetFormatPr defaultColWidth="9.140625" defaultRowHeight="12.75"/>
  <cols>
    <col min="1" max="1" width="6.421875" style="30" customWidth="1"/>
    <col min="2" max="2" width="5.28125" style="30" customWidth="1"/>
    <col min="3" max="3" width="70.00390625" style="30" customWidth="1"/>
    <col min="4" max="4" width="18.00390625" style="52" customWidth="1"/>
    <col min="5" max="5" width="14.00390625" style="5" hidden="1" customWidth="1"/>
    <col min="6" max="16384" width="9.140625" style="5" customWidth="1"/>
  </cols>
  <sheetData>
    <row r="1" spans="1:4" ht="12.75">
      <c r="A1" s="13" t="s">
        <v>106</v>
      </c>
      <c r="B1" s="13"/>
      <c r="C1" s="13"/>
      <c r="D1" s="43"/>
    </row>
    <row r="2" spans="1:4" ht="12.75">
      <c r="A2" s="13" t="s">
        <v>310</v>
      </c>
      <c r="B2" s="13"/>
      <c r="C2" s="13"/>
      <c r="D2" s="43"/>
    </row>
    <row r="3" spans="1:4" ht="12.75">
      <c r="A3" s="54" t="s">
        <v>319</v>
      </c>
      <c r="B3" s="27"/>
      <c r="C3" s="27"/>
      <c r="D3" s="44" t="s">
        <v>226</v>
      </c>
    </row>
    <row r="4" spans="1:4" ht="12.75">
      <c r="A4" s="55" t="s">
        <v>311</v>
      </c>
      <c r="B4" s="28"/>
      <c r="C4" s="28"/>
      <c r="D4" s="45" t="s">
        <v>227</v>
      </c>
    </row>
    <row r="5" spans="1:4" ht="12.75">
      <c r="A5" s="56"/>
      <c r="B5" s="29"/>
      <c r="C5" s="29"/>
      <c r="D5" s="46"/>
    </row>
    <row r="6" ht="12.75">
      <c r="D6" s="43"/>
    </row>
    <row r="7" spans="1:4" ht="12.75">
      <c r="A7" s="8" t="s">
        <v>23</v>
      </c>
      <c r="B7" s="31"/>
      <c r="C7" s="31"/>
      <c r="D7" s="43"/>
    </row>
    <row r="8" spans="1:4" ht="12.75">
      <c r="A8" s="8" t="s">
        <v>0</v>
      </c>
      <c r="B8" s="11" t="s">
        <v>77</v>
      </c>
      <c r="C8" s="8" t="s">
        <v>78</v>
      </c>
      <c r="D8" s="43"/>
    </row>
    <row r="9" ht="12.75">
      <c r="D9" s="43"/>
    </row>
    <row r="10" spans="1:4" ht="12.75">
      <c r="A10" s="32" t="s">
        <v>2</v>
      </c>
      <c r="B10" s="32"/>
      <c r="C10" s="32"/>
      <c r="D10" s="47">
        <f>SUM(D11:D26)</f>
        <v>82915000</v>
      </c>
    </row>
    <row r="11" ht="12.75">
      <c r="D11" s="43"/>
    </row>
    <row r="12" spans="2:4" ht="12.75">
      <c r="B12" s="33">
        <v>1111</v>
      </c>
      <c r="C12" s="33" t="s">
        <v>240</v>
      </c>
      <c r="D12" s="43">
        <v>16150000</v>
      </c>
    </row>
    <row r="13" spans="2:4" ht="12.75">
      <c r="B13" s="33">
        <v>1112</v>
      </c>
      <c r="C13" s="33" t="s">
        <v>241</v>
      </c>
      <c r="D13" s="43">
        <v>500000</v>
      </c>
    </row>
    <row r="14" spans="2:4" ht="12.75">
      <c r="B14" s="33">
        <v>1113</v>
      </c>
      <c r="C14" s="33" t="s">
        <v>242</v>
      </c>
      <c r="D14" s="43">
        <v>1200000</v>
      </c>
    </row>
    <row r="15" spans="2:4" ht="12.75">
      <c r="B15" s="33">
        <v>1121</v>
      </c>
      <c r="C15" s="33" t="s">
        <v>243</v>
      </c>
      <c r="D15" s="43">
        <v>15000000</v>
      </c>
    </row>
    <row r="16" spans="2:4" ht="12.75">
      <c r="B16" s="33">
        <v>1122</v>
      </c>
      <c r="C16" s="33" t="s">
        <v>244</v>
      </c>
      <c r="D16" s="43">
        <v>7200000</v>
      </c>
    </row>
    <row r="17" spans="2:4" ht="12.75">
      <c r="B17" s="33">
        <v>1211</v>
      </c>
      <c r="C17" s="33" t="s">
        <v>245</v>
      </c>
      <c r="D17" s="43">
        <v>34000000</v>
      </c>
    </row>
    <row r="18" spans="2:4" ht="12.75">
      <c r="B18" s="33">
        <v>1337</v>
      </c>
      <c r="C18" s="33" t="s">
        <v>3</v>
      </c>
      <c r="D18" s="43">
        <v>2900000</v>
      </c>
    </row>
    <row r="19" spans="2:4" ht="12.75">
      <c r="B19" s="33">
        <v>1341</v>
      </c>
      <c r="C19" s="33" t="s">
        <v>4</v>
      </c>
      <c r="D19" s="43">
        <v>100000</v>
      </c>
    </row>
    <row r="20" spans="2:4" ht="12.75">
      <c r="B20" s="33">
        <v>1343</v>
      </c>
      <c r="C20" s="33" t="s">
        <v>246</v>
      </c>
      <c r="D20" s="43">
        <v>150000</v>
      </c>
    </row>
    <row r="21" spans="2:4" ht="12.75">
      <c r="B21" s="33">
        <v>1345</v>
      </c>
      <c r="C21" s="33" t="s">
        <v>5</v>
      </c>
      <c r="D21" s="43">
        <v>10000</v>
      </c>
    </row>
    <row r="22" spans="2:4" ht="12.75">
      <c r="B22" s="33">
        <v>1356</v>
      </c>
      <c r="C22" s="33" t="s">
        <v>247</v>
      </c>
      <c r="D22" s="43">
        <v>5000</v>
      </c>
    </row>
    <row r="23" spans="2:4" ht="12.75">
      <c r="B23" s="33">
        <v>1361</v>
      </c>
      <c r="C23" s="33" t="s">
        <v>6</v>
      </c>
      <c r="D23" s="43">
        <v>900000</v>
      </c>
    </row>
    <row r="24" spans="2:4" ht="12.75">
      <c r="B24" s="33">
        <v>1381</v>
      </c>
      <c r="C24" s="33" t="s">
        <v>156</v>
      </c>
      <c r="D24" s="43">
        <v>150000</v>
      </c>
    </row>
    <row r="25" spans="2:4" ht="12.75">
      <c r="B25" s="33">
        <v>1511</v>
      </c>
      <c r="C25" s="33" t="s">
        <v>24</v>
      </c>
      <c r="D25" s="43">
        <v>4650000</v>
      </c>
    </row>
    <row r="26" spans="4:5" ht="12.75">
      <c r="D26" s="43"/>
      <c r="E26" s="1"/>
    </row>
    <row r="27" spans="1:5" ht="12.75">
      <c r="A27" s="32" t="s">
        <v>7</v>
      </c>
      <c r="B27" s="32"/>
      <c r="C27" s="32"/>
      <c r="D27" s="47">
        <f>SUM(D29:D69)</f>
        <v>20786843.48</v>
      </c>
      <c r="E27" s="1"/>
    </row>
    <row r="28" spans="1:5" ht="12.75">
      <c r="A28" s="32"/>
      <c r="B28" s="32"/>
      <c r="C28" s="32"/>
      <c r="D28" s="47"/>
      <c r="E28" s="1"/>
    </row>
    <row r="29" spans="1:5" ht="12.75">
      <c r="A29" s="33">
        <v>1032</v>
      </c>
      <c r="B29" s="33">
        <v>2119</v>
      </c>
      <c r="C29" s="33" t="s">
        <v>248</v>
      </c>
      <c r="D29" s="43">
        <v>2900</v>
      </c>
      <c r="E29" s="1"/>
    </row>
    <row r="30" spans="1:5" ht="12.75">
      <c r="A30" s="33">
        <v>1032</v>
      </c>
      <c r="B30" s="33">
        <v>2131</v>
      </c>
      <c r="C30" s="33" t="s">
        <v>249</v>
      </c>
      <c r="D30" s="43"/>
      <c r="E30" s="1"/>
    </row>
    <row r="31" spans="1:4" ht="12.75">
      <c r="A31" s="33"/>
      <c r="B31" s="33"/>
      <c r="C31" s="33" t="s">
        <v>25</v>
      </c>
      <c r="D31" s="43">
        <v>1200000</v>
      </c>
    </row>
    <row r="32" spans="1:4" ht="12.75">
      <c r="A32" s="33"/>
      <c r="B32" s="33"/>
      <c r="C32" s="33" t="s">
        <v>26</v>
      </c>
      <c r="D32" s="43">
        <v>200000</v>
      </c>
    </row>
    <row r="33" spans="1:4" ht="12.75">
      <c r="A33" s="33">
        <v>1032</v>
      </c>
      <c r="B33" s="33">
        <v>2329</v>
      </c>
      <c r="C33" s="33" t="s">
        <v>250</v>
      </c>
      <c r="D33" s="43">
        <v>70000</v>
      </c>
    </row>
    <row r="34" spans="1:4" ht="12.75">
      <c r="A34" s="33"/>
      <c r="B34" s="33"/>
      <c r="C34" s="33"/>
      <c r="D34" s="43"/>
    </row>
    <row r="35" spans="1:4" ht="12.75">
      <c r="A35" s="33">
        <v>2144</v>
      </c>
      <c r="B35" s="33">
        <v>2111</v>
      </c>
      <c r="C35" s="33" t="s">
        <v>251</v>
      </c>
      <c r="D35" s="43">
        <v>200000</v>
      </c>
    </row>
    <row r="36" spans="1:4" ht="12.75">
      <c r="A36" s="33">
        <v>2219</v>
      </c>
      <c r="B36" s="59">
        <v>2111</v>
      </c>
      <c r="C36" s="33" t="s">
        <v>252</v>
      </c>
      <c r="D36" s="43">
        <v>20000</v>
      </c>
    </row>
    <row r="37" spans="1:4" ht="12.75">
      <c r="A37" s="33"/>
      <c r="B37" s="59"/>
      <c r="C37" s="33"/>
      <c r="D37" s="43"/>
    </row>
    <row r="38" spans="1:4" ht="12.75">
      <c r="A38" s="33">
        <v>3111</v>
      </c>
      <c r="B38" s="33">
        <v>2122</v>
      </c>
      <c r="C38" s="33" t="s">
        <v>254</v>
      </c>
      <c r="D38" s="43">
        <v>97352</v>
      </c>
    </row>
    <row r="39" spans="1:4" ht="12.75">
      <c r="A39" s="33">
        <v>3113</v>
      </c>
      <c r="B39" s="33">
        <v>2122</v>
      </c>
      <c r="C39" s="33" t="s">
        <v>27</v>
      </c>
      <c r="D39" s="43">
        <v>67165.75</v>
      </c>
    </row>
    <row r="40" spans="1:4" ht="12.75">
      <c r="A40" s="33">
        <v>3114</v>
      </c>
      <c r="B40" s="33">
        <v>2122</v>
      </c>
      <c r="C40" s="33" t="s">
        <v>255</v>
      </c>
      <c r="D40" s="43">
        <v>43905</v>
      </c>
    </row>
    <row r="41" spans="1:4" ht="12.75">
      <c r="A41" s="33">
        <v>3122</v>
      </c>
      <c r="B41" s="59">
        <v>2122</v>
      </c>
      <c r="C41" s="33" t="s">
        <v>13</v>
      </c>
      <c r="D41" s="43">
        <v>65900.73</v>
      </c>
    </row>
    <row r="42" spans="1:4" ht="12.75">
      <c r="A42" s="33">
        <v>3231</v>
      </c>
      <c r="B42" s="59">
        <v>2122</v>
      </c>
      <c r="C42" s="33" t="s">
        <v>253</v>
      </c>
      <c r="D42" s="43">
        <v>24716</v>
      </c>
    </row>
    <row r="43" spans="1:4" ht="12.75">
      <c r="A43" s="33"/>
      <c r="B43" s="59"/>
      <c r="C43" s="33"/>
      <c r="D43" s="43"/>
    </row>
    <row r="44" spans="1:4" ht="12.75">
      <c r="A44" s="33">
        <v>3314</v>
      </c>
      <c r="B44" s="33">
        <v>2111</v>
      </c>
      <c r="C44" s="33" t="s">
        <v>256</v>
      </c>
      <c r="D44" s="43">
        <v>35000</v>
      </c>
    </row>
    <row r="45" spans="1:4" ht="12.75">
      <c r="A45" s="33">
        <v>3315</v>
      </c>
      <c r="B45" s="33">
        <v>2111</v>
      </c>
      <c r="C45" s="33" t="s">
        <v>257</v>
      </c>
      <c r="D45" s="43">
        <v>4000</v>
      </c>
    </row>
    <row r="46" spans="1:4" ht="12.75">
      <c r="A46" s="33">
        <v>3319</v>
      </c>
      <c r="B46" s="33">
        <v>2122</v>
      </c>
      <c r="C46" s="33" t="s">
        <v>258</v>
      </c>
      <c r="D46" s="43">
        <v>1704</v>
      </c>
    </row>
    <row r="47" spans="1:4" ht="12.75">
      <c r="A47" s="33"/>
      <c r="B47" s="33"/>
      <c r="C47" s="33"/>
      <c r="D47" s="43"/>
    </row>
    <row r="48" spans="1:4" ht="12.75">
      <c r="A48" s="33">
        <v>3511</v>
      </c>
      <c r="B48" s="33">
        <v>2122</v>
      </c>
      <c r="C48" s="33" t="s">
        <v>259</v>
      </c>
      <c r="D48" s="43">
        <v>177400</v>
      </c>
    </row>
    <row r="49" spans="1:4" ht="12.75">
      <c r="A49" s="33"/>
      <c r="B49" s="33"/>
      <c r="C49" s="33"/>
      <c r="D49" s="43"/>
    </row>
    <row r="50" spans="1:4" ht="12.75">
      <c r="A50" s="33">
        <v>3612</v>
      </c>
      <c r="B50" s="33">
        <v>2119</v>
      </c>
      <c r="C50" s="33" t="s">
        <v>260</v>
      </c>
      <c r="D50" s="43">
        <v>3600000</v>
      </c>
    </row>
    <row r="51" spans="1:4" ht="12.75">
      <c r="A51" s="33">
        <v>3612</v>
      </c>
      <c r="B51" s="33">
        <v>2132</v>
      </c>
      <c r="C51" s="33" t="s">
        <v>261</v>
      </c>
      <c r="D51" s="43">
        <v>9000000</v>
      </c>
    </row>
    <row r="52" spans="1:4" ht="12.75">
      <c r="A52" s="33">
        <v>3613</v>
      </c>
      <c r="B52" s="33">
        <v>2119</v>
      </c>
      <c r="C52" s="33" t="s">
        <v>262</v>
      </c>
      <c r="D52" s="43">
        <v>900000</v>
      </c>
    </row>
    <row r="53" spans="1:4" ht="12.75">
      <c r="A53" s="33">
        <v>3613</v>
      </c>
      <c r="B53" s="33">
        <v>2132</v>
      </c>
      <c r="C53" s="33" t="s">
        <v>263</v>
      </c>
      <c r="D53" s="43">
        <v>2400000</v>
      </c>
    </row>
    <row r="54" spans="1:4" ht="12.75">
      <c r="A54" s="33">
        <v>3613</v>
      </c>
      <c r="B54" s="33">
        <v>2132</v>
      </c>
      <c r="C54" s="33" t="s">
        <v>264</v>
      </c>
      <c r="D54" s="43">
        <v>450000</v>
      </c>
    </row>
    <row r="55" spans="1:4" ht="12.75">
      <c r="A55" s="33">
        <v>3613</v>
      </c>
      <c r="B55" s="33">
        <v>2132</v>
      </c>
      <c r="C55" s="33" t="s">
        <v>265</v>
      </c>
      <c r="D55" s="43">
        <v>735900</v>
      </c>
    </row>
    <row r="56" spans="1:4" ht="12.75">
      <c r="A56" s="33"/>
      <c r="B56" s="33"/>
      <c r="C56" s="33"/>
      <c r="D56" s="43"/>
    </row>
    <row r="57" spans="1:4" ht="12.75">
      <c r="A57" s="33">
        <v>3632</v>
      </c>
      <c r="B57" s="33">
        <v>2111</v>
      </c>
      <c r="C57" s="33" t="s">
        <v>266</v>
      </c>
      <c r="D57" s="43">
        <v>60000</v>
      </c>
    </row>
    <row r="58" spans="1:4" ht="12.75">
      <c r="A58" s="33">
        <v>3639</v>
      </c>
      <c r="B58" s="59">
        <v>2111</v>
      </c>
      <c r="C58" s="33" t="s">
        <v>267</v>
      </c>
      <c r="D58" s="43">
        <v>10000</v>
      </c>
    </row>
    <row r="59" spans="1:4" ht="12.75">
      <c r="A59" s="33">
        <v>3639</v>
      </c>
      <c r="B59" s="33">
        <v>2131</v>
      </c>
      <c r="C59" s="33" t="s">
        <v>268</v>
      </c>
      <c r="D59" s="43">
        <v>500000</v>
      </c>
    </row>
    <row r="60" spans="1:4" ht="12.75">
      <c r="A60" s="33"/>
      <c r="B60" s="33"/>
      <c r="C60" s="33"/>
      <c r="D60" s="43"/>
    </row>
    <row r="61" spans="1:4" ht="12.75">
      <c r="A61" s="33">
        <v>3725</v>
      </c>
      <c r="B61" s="33">
        <v>2324</v>
      </c>
      <c r="C61" s="33" t="s">
        <v>269</v>
      </c>
      <c r="D61" s="43">
        <v>700000</v>
      </c>
    </row>
    <row r="62" spans="1:4" ht="12.75">
      <c r="A62" s="33">
        <v>3729</v>
      </c>
      <c r="B62" s="33">
        <v>2132</v>
      </c>
      <c r="C62" s="33" t="s">
        <v>270</v>
      </c>
      <c r="D62" s="43">
        <v>64400</v>
      </c>
    </row>
    <row r="63" spans="1:4" ht="12.75">
      <c r="A63" s="33"/>
      <c r="B63" s="33"/>
      <c r="C63" s="33"/>
      <c r="D63" s="43"/>
    </row>
    <row r="64" spans="1:4" ht="12.75">
      <c r="A64" s="33">
        <v>6171</v>
      </c>
      <c r="B64" s="33">
        <v>2111</v>
      </c>
      <c r="C64" s="33" t="s">
        <v>271</v>
      </c>
      <c r="D64" s="43">
        <v>2000</v>
      </c>
    </row>
    <row r="65" spans="1:4" ht="12.75">
      <c r="A65" s="33">
        <v>6171</v>
      </c>
      <c r="B65" s="33">
        <v>2324</v>
      </c>
      <c r="C65" s="33" t="s">
        <v>272</v>
      </c>
      <c r="D65" s="43">
        <v>150000</v>
      </c>
    </row>
    <row r="66" spans="1:4" ht="12.75">
      <c r="A66" s="33">
        <v>6171</v>
      </c>
      <c r="B66" s="33">
        <v>2329</v>
      </c>
      <c r="C66" s="33" t="s">
        <v>273</v>
      </c>
      <c r="D66" s="43">
        <v>2000</v>
      </c>
    </row>
    <row r="67" spans="1:4" ht="12.75">
      <c r="A67" s="33"/>
      <c r="B67" s="33"/>
      <c r="C67" s="33"/>
      <c r="D67" s="43"/>
    </row>
    <row r="68" spans="1:4" ht="12.75">
      <c r="A68" s="33">
        <v>6310</v>
      </c>
      <c r="B68" s="33">
        <v>2141</v>
      </c>
      <c r="C68" s="33" t="s">
        <v>274</v>
      </c>
      <c r="D68" s="43">
        <v>2500</v>
      </c>
    </row>
    <row r="69" spans="1:4" ht="12.75">
      <c r="A69" s="33"/>
      <c r="B69" s="33"/>
      <c r="C69" s="33"/>
      <c r="D69" s="43"/>
    </row>
    <row r="70" spans="1:4" ht="12.75">
      <c r="A70" s="32" t="s">
        <v>8</v>
      </c>
      <c r="B70" s="31"/>
      <c r="C70" s="31"/>
      <c r="D70" s="47">
        <f>SUM(D71:D75)</f>
        <v>19000000</v>
      </c>
    </row>
    <row r="71" spans="1:4" ht="12.75">
      <c r="A71" s="32"/>
      <c r="B71" s="31"/>
      <c r="C71" s="31"/>
      <c r="D71" s="47"/>
    </row>
    <row r="72" spans="1:4" ht="12.75">
      <c r="A72" s="33">
        <v>3639</v>
      </c>
      <c r="B72" s="33">
        <v>3111</v>
      </c>
      <c r="C72" s="33" t="s">
        <v>275</v>
      </c>
      <c r="D72" s="43">
        <v>18000000</v>
      </c>
    </row>
    <row r="73" spans="1:4" ht="12.75">
      <c r="A73" s="33"/>
      <c r="B73" s="33"/>
      <c r="C73" s="33"/>
      <c r="D73" s="43"/>
    </row>
    <row r="74" spans="1:4" ht="12.75">
      <c r="A74" s="33">
        <v>3639</v>
      </c>
      <c r="B74" s="33">
        <v>3112</v>
      </c>
      <c r="C74" s="33" t="s">
        <v>276</v>
      </c>
      <c r="D74" s="43">
        <v>1000000</v>
      </c>
    </row>
    <row r="75" spans="1:4" ht="12.75">
      <c r="A75" s="33"/>
      <c r="B75" s="33"/>
      <c r="C75" s="33"/>
      <c r="D75" s="43"/>
    </row>
    <row r="76" spans="1:4" ht="12.75">
      <c r="A76" s="32" t="s">
        <v>12</v>
      </c>
      <c r="B76" s="32"/>
      <c r="C76" s="32"/>
      <c r="D76" s="47">
        <f>SUM(D78:D84)</f>
        <v>22778800</v>
      </c>
    </row>
    <row r="77" spans="1:4" ht="12.75">
      <c r="A77" s="32"/>
      <c r="B77" s="32"/>
      <c r="C77" s="32"/>
      <c r="D77" s="47"/>
    </row>
    <row r="78" spans="1:4" ht="12.75">
      <c r="A78" s="33"/>
      <c r="B78" s="33">
        <v>4112</v>
      </c>
      <c r="C78" s="33" t="s">
        <v>277</v>
      </c>
      <c r="D78" s="43">
        <v>4178800</v>
      </c>
    </row>
    <row r="79" spans="1:4" ht="12.75">
      <c r="A79" s="33"/>
      <c r="B79" s="35"/>
      <c r="C79" s="34"/>
      <c r="D79" s="43"/>
    </row>
    <row r="80" spans="1:4" ht="12.75">
      <c r="A80" s="33"/>
      <c r="B80" s="35"/>
      <c r="C80" s="35" t="s">
        <v>158</v>
      </c>
      <c r="D80" s="43"/>
    </row>
    <row r="81" spans="1:4" ht="12.75">
      <c r="A81" s="33"/>
      <c r="B81" s="35">
        <v>4216</v>
      </c>
      <c r="C81" s="33" t="s">
        <v>278</v>
      </c>
      <c r="D81" s="43">
        <v>18000000</v>
      </c>
    </row>
    <row r="82" spans="1:4" ht="12.75">
      <c r="A82" s="33"/>
      <c r="B82" s="33"/>
      <c r="C82" s="33"/>
      <c r="D82" s="43"/>
    </row>
    <row r="83" spans="1:4" ht="12.75">
      <c r="A83" s="33">
        <v>6330</v>
      </c>
      <c r="B83" s="33">
        <v>4131</v>
      </c>
      <c r="C83" s="33" t="s">
        <v>279</v>
      </c>
      <c r="D83" s="43">
        <v>600000</v>
      </c>
    </row>
    <row r="84" ht="12.75">
      <c r="D84" s="43"/>
    </row>
    <row r="85" spans="1:4" ht="12.75">
      <c r="A85" s="14" t="s">
        <v>9</v>
      </c>
      <c r="B85" s="36"/>
      <c r="C85" s="36"/>
      <c r="D85" s="48">
        <f>D10+D27+D70+D76</f>
        <v>145480643.48000002</v>
      </c>
    </row>
    <row r="86" ht="12.75">
      <c r="D86" s="43"/>
    </row>
    <row r="87" ht="12.75">
      <c r="D87" s="43"/>
    </row>
    <row r="88" spans="1:4" ht="12.75">
      <c r="A88" s="32" t="s">
        <v>10</v>
      </c>
      <c r="B88" s="31"/>
      <c r="C88" s="31"/>
      <c r="D88" s="47">
        <f>SUM(D89:D105)</f>
        <v>72039108</v>
      </c>
    </row>
    <row r="89" ht="12.75">
      <c r="D89" s="43"/>
    </row>
    <row r="90" spans="2:4" ht="14.25" customHeight="1">
      <c r="B90" s="33">
        <v>8115</v>
      </c>
      <c r="C90" s="33" t="s">
        <v>280</v>
      </c>
      <c r="D90" s="43">
        <v>35000000</v>
      </c>
    </row>
    <row r="91" spans="2:4" ht="14.25" customHeight="1">
      <c r="B91" s="33"/>
      <c r="C91" s="33"/>
      <c r="D91" s="43"/>
    </row>
    <row r="92" spans="2:4" ht="12.75">
      <c r="B92" s="33">
        <v>8123</v>
      </c>
      <c r="C92" s="33" t="s">
        <v>109</v>
      </c>
      <c r="D92" s="43"/>
    </row>
    <row r="93" spans="2:4" ht="12.75">
      <c r="B93" s="33"/>
      <c r="C93" s="33" t="s">
        <v>281</v>
      </c>
      <c r="D93" s="43">
        <v>40000000</v>
      </c>
    </row>
    <row r="94" spans="2:4" ht="12.75">
      <c r="B94" s="33"/>
      <c r="C94" s="33" t="s">
        <v>282</v>
      </c>
      <c r="D94" s="43">
        <v>10000000</v>
      </c>
    </row>
    <row r="95" spans="2:4" ht="12.75">
      <c r="B95" s="33"/>
      <c r="C95" s="33" t="s">
        <v>211</v>
      </c>
      <c r="D95" s="43">
        <v>20000000</v>
      </c>
    </row>
    <row r="96" spans="2:4" ht="12.75">
      <c r="B96" s="33"/>
      <c r="C96" s="33"/>
      <c r="D96" s="43"/>
    </row>
    <row r="97" spans="2:4" ht="12.75">
      <c r="B97" s="33">
        <v>8124</v>
      </c>
      <c r="C97" s="33" t="s">
        <v>110</v>
      </c>
      <c r="D97" s="43"/>
    </row>
    <row r="98" spans="2:4" ht="12.75">
      <c r="B98" s="33"/>
      <c r="C98" s="33" t="s">
        <v>111</v>
      </c>
      <c r="D98" s="43">
        <v>-70000</v>
      </c>
    </row>
    <row r="99" spans="2:4" ht="12.75">
      <c r="B99" s="33"/>
      <c r="C99" s="33" t="s">
        <v>79</v>
      </c>
      <c r="D99" s="43">
        <v>-2000004</v>
      </c>
    </row>
    <row r="100" spans="2:4" ht="12.75">
      <c r="B100" s="33"/>
      <c r="C100" s="33" t="s">
        <v>112</v>
      </c>
      <c r="D100" s="43">
        <v>-1299600</v>
      </c>
    </row>
    <row r="101" spans="2:4" ht="12.75">
      <c r="B101" s="33"/>
      <c r="C101" s="33" t="s">
        <v>283</v>
      </c>
      <c r="D101" s="43">
        <v>-3123288</v>
      </c>
    </row>
    <row r="102" spans="2:4" ht="12.75">
      <c r="B102" s="33"/>
      <c r="C102" s="33" t="s">
        <v>159</v>
      </c>
      <c r="D102" s="43">
        <v>-1800000</v>
      </c>
    </row>
    <row r="103" spans="2:4" ht="12.75">
      <c r="B103" s="33"/>
      <c r="C103" s="33" t="s">
        <v>160</v>
      </c>
      <c r="D103" s="43">
        <v>-6000000</v>
      </c>
    </row>
    <row r="104" spans="2:4" ht="12.75">
      <c r="B104" s="33"/>
      <c r="C104" s="33" t="s">
        <v>212</v>
      </c>
      <c r="D104" s="43">
        <v>-668000</v>
      </c>
    </row>
    <row r="105" spans="2:4" ht="12.75">
      <c r="B105" s="33"/>
      <c r="C105" s="33" t="s">
        <v>215</v>
      </c>
      <c r="D105" s="43">
        <v>-18000000</v>
      </c>
    </row>
    <row r="106" spans="2:4" ht="12.75">
      <c r="B106" s="33"/>
      <c r="C106" s="33"/>
      <c r="D106" s="43"/>
    </row>
    <row r="107" ht="12.75">
      <c r="D107" s="43"/>
    </row>
    <row r="108" spans="1:4" ht="12.75">
      <c r="A108" s="28"/>
      <c r="B108" s="28"/>
      <c r="C108" s="28"/>
      <c r="D108" s="49"/>
    </row>
    <row r="109" spans="1:4" ht="12.75">
      <c r="A109" s="14" t="s">
        <v>11</v>
      </c>
      <c r="B109" s="36"/>
      <c r="C109" s="36"/>
      <c r="D109" s="48">
        <f>D85+D88</f>
        <v>217519751.48000002</v>
      </c>
    </row>
    <row r="110" spans="1:4" ht="12.75">
      <c r="A110" s="28"/>
      <c r="B110" s="28"/>
      <c r="C110" s="28"/>
      <c r="D110" s="49"/>
    </row>
    <row r="111" spans="1:4" s="6" customFormat="1" ht="12.75">
      <c r="A111" s="34"/>
      <c r="B111" s="34"/>
      <c r="C111" s="34"/>
      <c r="D111" s="43"/>
    </row>
    <row r="112" ht="12.75">
      <c r="D112" s="43"/>
    </row>
    <row r="113" spans="1:4" ht="12.75">
      <c r="A113" s="8" t="s">
        <v>22</v>
      </c>
      <c r="B113" s="31"/>
      <c r="C113" s="31"/>
      <c r="D113" s="43"/>
    </row>
    <row r="114" spans="1:4" ht="12.75">
      <c r="A114" s="42" t="s">
        <v>75</v>
      </c>
      <c r="B114" s="42" t="s">
        <v>0</v>
      </c>
      <c r="D114" s="43"/>
    </row>
    <row r="115" spans="1:4" ht="12.75">
      <c r="A115" s="42"/>
      <c r="B115" s="42"/>
      <c r="D115" s="43"/>
    </row>
    <row r="116" spans="1:4" ht="12.75">
      <c r="A116" s="35"/>
      <c r="B116" s="35"/>
      <c r="C116" s="37" t="s">
        <v>28</v>
      </c>
      <c r="D116" s="53">
        <f>SUM(D117:D118)</f>
        <v>177000</v>
      </c>
    </row>
    <row r="117" spans="1:4" ht="12.75">
      <c r="A117" s="35">
        <v>0</v>
      </c>
      <c r="B117" s="35">
        <v>1014</v>
      </c>
      <c r="C117" s="35" t="s">
        <v>284</v>
      </c>
      <c r="D117" s="43">
        <v>160000</v>
      </c>
    </row>
    <row r="118" spans="1:4" ht="12.75">
      <c r="A118" s="35">
        <v>8009</v>
      </c>
      <c r="B118" s="35">
        <v>1032</v>
      </c>
      <c r="C118" s="35" t="s">
        <v>29</v>
      </c>
      <c r="D118" s="43">
        <v>17000</v>
      </c>
    </row>
    <row r="119" spans="1:4" ht="12.75">
      <c r="A119" s="35"/>
      <c r="B119" s="35"/>
      <c r="C119" s="35"/>
      <c r="D119" s="43"/>
    </row>
    <row r="120" spans="1:4" ht="12.75">
      <c r="A120" s="35"/>
      <c r="B120" s="35"/>
      <c r="C120" s="37" t="s">
        <v>30</v>
      </c>
      <c r="D120" s="53">
        <f>SUM(D121:D123)</f>
        <v>4000000</v>
      </c>
    </row>
    <row r="121" spans="1:4" ht="12.75">
      <c r="A121" s="35">
        <v>10</v>
      </c>
      <c r="B121" s="35">
        <v>2212</v>
      </c>
      <c r="C121" s="35" t="s">
        <v>74</v>
      </c>
      <c r="D121" s="43">
        <v>3000000</v>
      </c>
    </row>
    <row r="122" spans="1:4" ht="12.75">
      <c r="A122" s="35">
        <v>12</v>
      </c>
      <c r="B122" s="35">
        <v>2212</v>
      </c>
      <c r="C122" s="35" t="s">
        <v>113</v>
      </c>
      <c r="D122" s="43">
        <v>400000</v>
      </c>
    </row>
    <row r="123" spans="1:4" ht="12.75">
      <c r="A123" s="35">
        <v>0</v>
      </c>
      <c r="B123" s="35">
        <v>2293</v>
      </c>
      <c r="C123" s="35" t="s">
        <v>114</v>
      </c>
      <c r="D123" s="43">
        <v>600000</v>
      </c>
    </row>
    <row r="124" spans="1:4" ht="12.75">
      <c r="A124" s="35"/>
      <c r="B124" s="35"/>
      <c r="C124" s="35"/>
      <c r="D124" s="43"/>
    </row>
    <row r="125" spans="1:4" ht="12.75">
      <c r="A125" s="35"/>
      <c r="B125" s="35"/>
      <c r="C125" s="37" t="s">
        <v>31</v>
      </c>
      <c r="D125" s="53">
        <f>SUM(D126:D129)</f>
        <v>1044700</v>
      </c>
    </row>
    <row r="126" spans="1:4" ht="12.75">
      <c r="A126" s="35">
        <v>20</v>
      </c>
      <c r="B126" s="35">
        <v>2310</v>
      </c>
      <c r="C126" s="35" t="s">
        <v>32</v>
      </c>
      <c r="D126" s="43">
        <v>30000</v>
      </c>
    </row>
    <row r="127" spans="1:5" ht="12.75">
      <c r="A127" s="35">
        <v>0</v>
      </c>
      <c r="B127" s="35">
        <v>2310</v>
      </c>
      <c r="C127" s="35" t="s">
        <v>115</v>
      </c>
      <c r="D127" s="43">
        <v>513700</v>
      </c>
      <c r="E127" s="4"/>
    </row>
    <row r="128" spans="1:4" ht="12.75">
      <c r="A128" s="35">
        <v>0</v>
      </c>
      <c r="B128" s="35">
        <v>2310</v>
      </c>
      <c r="C128" s="35" t="s">
        <v>116</v>
      </c>
      <c r="D128" s="43">
        <v>1000</v>
      </c>
    </row>
    <row r="129" spans="1:4" ht="12.75">
      <c r="A129" s="35">
        <v>21</v>
      </c>
      <c r="B129" s="35">
        <v>2321</v>
      </c>
      <c r="C129" s="35" t="s">
        <v>285</v>
      </c>
      <c r="D129" s="43">
        <v>500000</v>
      </c>
    </row>
    <row r="130" spans="1:4" ht="12.75">
      <c r="A130" s="35"/>
      <c r="B130" s="35"/>
      <c r="C130" s="35"/>
      <c r="D130" s="43"/>
    </row>
    <row r="131" spans="1:4" ht="12.75">
      <c r="A131" s="35"/>
      <c r="B131" s="35"/>
      <c r="C131" s="37" t="s">
        <v>33</v>
      </c>
      <c r="D131" s="53">
        <f>SUM(D133:D162)</f>
        <v>9401163.48</v>
      </c>
    </row>
    <row r="132" spans="1:4" ht="12.75">
      <c r="A132" s="35" t="s">
        <v>117</v>
      </c>
      <c r="B132" s="35"/>
      <c r="C132" s="37"/>
      <c r="D132" s="47"/>
    </row>
    <row r="133" spans="1:4" ht="12.75">
      <c r="A133" s="35">
        <v>1</v>
      </c>
      <c r="B133" s="35">
        <v>3111</v>
      </c>
      <c r="C133" s="35" t="s">
        <v>52</v>
      </c>
      <c r="D133" s="43">
        <v>1000000</v>
      </c>
    </row>
    <row r="134" spans="1:4" ht="12.75">
      <c r="A134" s="35"/>
      <c r="B134" s="35"/>
      <c r="C134" s="35" t="s">
        <v>209</v>
      </c>
      <c r="D134" s="43"/>
    </row>
    <row r="135" spans="1:4" ht="12.75">
      <c r="A135" s="35"/>
      <c r="B135" s="35"/>
      <c r="C135" s="35" t="s">
        <v>53</v>
      </c>
      <c r="D135" s="43">
        <v>6277</v>
      </c>
    </row>
    <row r="136" spans="1:4" ht="12.75">
      <c r="A136" s="35"/>
      <c r="B136" s="35"/>
      <c r="C136" s="35" t="s">
        <v>185</v>
      </c>
      <c r="D136" s="43">
        <v>27000</v>
      </c>
    </row>
    <row r="137" spans="1:4" ht="12.75">
      <c r="A137" s="35"/>
      <c r="B137" s="35"/>
      <c r="C137" s="35"/>
      <c r="D137" s="43"/>
    </row>
    <row r="138" spans="1:4" ht="12.75">
      <c r="A138" s="35" t="s">
        <v>118</v>
      </c>
      <c r="B138" s="35"/>
      <c r="C138" s="35"/>
      <c r="D138" s="43"/>
    </row>
    <row r="139" spans="1:4" ht="12.75">
      <c r="A139" s="35">
        <v>2</v>
      </c>
      <c r="B139" s="35">
        <v>3111</v>
      </c>
      <c r="C139" s="35" t="s">
        <v>54</v>
      </c>
      <c r="D139" s="43">
        <v>1050000</v>
      </c>
    </row>
    <row r="140" spans="1:4" ht="12.75">
      <c r="A140" s="35"/>
      <c r="B140" s="35"/>
      <c r="C140" s="35" t="s">
        <v>210</v>
      </c>
      <c r="D140" s="43"/>
    </row>
    <row r="141" spans="1:4" ht="12.75">
      <c r="A141" s="35"/>
      <c r="B141" s="35"/>
      <c r="C141" s="35" t="s">
        <v>55</v>
      </c>
      <c r="D141" s="43">
        <v>91075</v>
      </c>
    </row>
    <row r="142" spans="1:4" ht="12.75">
      <c r="A142" s="35"/>
      <c r="B142" s="35"/>
      <c r="C142" s="35" t="s">
        <v>186</v>
      </c>
      <c r="D142" s="43">
        <v>27000</v>
      </c>
    </row>
    <row r="143" spans="1:4" ht="12.75">
      <c r="A143" s="35"/>
      <c r="B143" s="35"/>
      <c r="C143" s="35"/>
      <c r="D143" s="43"/>
    </row>
    <row r="144" spans="1:4" ht="12.75">
      <c r="A144" s="35" t="s">
        <v>47</v>
      </c>
      <c r="B144" s="35"/>
      <c r="C144" s="35"/>
      <c r="D144" s="43"/>
    </row>
    <row r="145" spans="1:4" ht="12.75">
      <c r="A145" s="35">
        <v>51</v>
      </c>
      <c r="B145" s="35">
        <v>3113</v>
      </c>
      <c r="C145" s="35" t="s">
        <v>286</v>
      </c>
      <c r="D145" s="43">
        <v>4432840</v>
      </c>
    </row>
    <row r="146" spans="1:4" ht="12.75">
      <c r="A146" s="35"/>
      <c r="B146" s="35"/>
      <c r="C146" s="35" t="s">
        <v>184</v>
      </c>
      <c r="D146" s="43"/>
    </row>
    <row r="147" spans="1:4" ht="12.75">
      <c r="A147" s="35"/>
      <c r="B147" s="35"/>
      <c r="C147" s="35" t="s">
        <v>287</v>
      </c>
      <c r="D147" s="43">
        <v>67165.75</v>
      </c>
    </row>
    <row r="148" spans="1:4" ht="12.75">
      <c r="A148" s="35"/>
      <c r="B148" s="35"/>
      <c r="C148" s="35"/>
      <c r="D148" s="43"/>
    </row>
    <row r="149" spans="1:4" ht="12.75">
      <c r="A149" s="35" t="s">
        <v>119</v>
      </c>
      <c r="B149" s="35"/>
      <c r="C149" s="35"/>
      <c r="D149" s="43"/>
    </row>
    <row r="150" spans="1:4" ht="12.75">
      <c r="A150" s="35">
        <v>52</v>
      </c>
      <c r="B150" s="35">
        <v>3114</v>
      </c>
      <c r="C150" s="35" t="s">
        <v>56</v>
      </c>
      <c r="D150" s="43">
        <v>560000</v>
      </c>
    </row>
    <row r="151" spans="1:4" ht="12.75">
      <c r="A151" s="35"/>
      <c r="B151" s="35"/>
      <c r="C151" s="35" t="s">
        <v>188</v>
      </c>
      <c r="D151" s="43"/>
    </row>
    <row r="152" spans="1:5" ht="12.75">
      <c r="A152" s="35"/>
      <c r="B152" s="35"/>
      <c r="C152" s="35" t="s">
        <v>57</v>
      </c>
      <c r="D152" s="43">
        <v>43905</v>
      </c>
      <c r="E152" s="6"/>
    </row>
    <row r="153" spans="1:5" ht="12.75">
      <c r="A153" s="35"/>
      <c r="B153" s="35"/>
      <c r="C153" s="35"/>
      <c r="D153" s="43"/>
      <c r="E153" s="6"/>
    </row>
    <row r="154" spans="1:4" ht="12.75">
      <c r="A154" s="35" t="s">
        <v>120</v>
      </c>
      <c r="B154" s="35"/>
      <c r="C154" s="35"/>
      <c r="D154" s="43"/>
    </row>
    <row r="155" spans="1:4" ht="12.75">
      <c r="A155" s="35">
        <v>55</v>
      </c>
      <c r="B155" s="35">
        <v>3122</v>
      </c>
      <c r="C155" s="35" t="s">
        <v>58</v>
      </c>
      <c r="D155" s="43">
        <v>1821000</v>
      </c>
    </row>
    <row r="156" spans="1:4" ht="12.75">
      <c r="A156" s="35"/>
      <c r="B156" s="35"/>
      <c r="C156" s="35" t="s">
        <v>188</v>
      </c>
      <c r="D156" s="43"/>
    </row>
    <row r="157" spans="1:4" ht="12.75">
      <c r="A157" s="35"/>
      <c r="B157" s="35"/>
      <c r="C157" s="35" t="s">
        <v>59</v>
      </c>
      <c r="D157" s="43">
        <v>65900.73</v>
      </c>
    </row>
    <row r="158" spans="1:4" ht="12.75">
      <c r="A158" s="35"/>
      <c r="B158" s="35"/>
      <c r="C158" s="35"/>
      <c r="D158" s="47"/>
    </row>
    <row r="159" spans="1:4" ht="12.75">
      <c r="A159" s="35" t="s">
        <v>121</v>
      </c>
      <c r="B159" s="35"/>
      <c r="C159" s="35"/>
      <c r="D159" s="47"/>
    </row>
    <row r="160" spans="1:4" ht="12.75">
      <c r="A160" s="35">
        <v>54</v>
      </c>
      <c r="B160" s="35">
        <v>3231</v>
      </c>
      <c r="C160" s="35" t="s">
        <v>154</v>
      </c>
      <c r="D160" s="43">
        <v>184284</v>
      </c>
    </row>
    <row r="161" spans="1:4" ht="12.75">
      <c r="A161" s="35"/>
      <c r="B161" s="35"/>
      <c r="C161" s="35" t="s">
        <v>183</v>
      </c>
      <c r="D161" s="43"/>
    </row>
    <row r="162" spans="1:4" ht="12.75">
      <c r="A162" s="35"/>
      <c r="B162" s="35"/>
      <c r="C162" s="35" t="s">
        <v>60</v>
      </c>
      <c r="D162" s="43">
        <v>24716</v>
      </c>
    </row>
    <row r="163" spans="1:5" ht="12.75">
      <c r="A163" s="35"/>
      <c r="B163" s="35"/>
      <c r="C163" s="35"/>
      <c r="D163" s="43"/>
      <c r="E163" s="6"/>
    </row>
    <row r="164" spans="1:4" ht="12.75">
      <c r="A164" s="35"/>
      <c r="B164" s="35"/>
      <c r="C164" s="37" t="s">
        <v>34</v>
      </c>
      <c r="D164" s="53">
        <f>SUM(D165:D185)</f>
        <v>7344704</v>
      </c>
    </row>
    <row r="165" spans="1:4" ht="12.75">
      <c r="A165" s="35">
        <v>163</v>
      </c>
      <c r="B165" s="35">
        <v>3314</v>
      </c>
      <c r="C165" s="35" t="s">
        <v>48</v>
      </c>
      <c r="D165" s="43">
        <v>968550</v>
      </c>
    </row>
    <row r="166" spans="1:4" ht="12.75">
      <c r="A166" s="35"/>
      <c r="B166" s="35"/>
      <c r="C166" s="35" t="s">
        <v>178</v>
      </c>
      <c r="D166" s="43"/>
    </row>
    <row r="167" spans="1:4" ht="12.75">
      <c r="A167" s="35">
        <v>164</v>
      </c>
      <c r="B167" s="35">
        <v>3315</v>
      </c>
      <c r="C167" s="35" t="s">
        <v>49</v>
      </c>
      <c r="D167" s="43">
        <v>716250</v>
      </c>
    </row>
    <row r="168" spans="1:4" ht="12.75">
      <c r="A168" s="35"/>
      <c r="B168" s="35"/>
      <c r="C168" s="35" t="s">
        <v>179</v>
      </c>
      <c r="D168" s="43"/>
    </row>
    <row r="169" spans="1:4" ht="12.75">
      <c r="A169" s="35"/>
      <c r="B169" s="35"/>
      <c r="C169" s="35"/>
      <c r="D169" s="43"/>
    </row>
    <row r="170" spans="1:4" ht="12.75">
      <c r="A170" s="35" t="s">
        <v>122</v>
      </c>
      <c r="B170" s="35"/>
      <c r="C170" s="35"/>
      <c r="D170" s="43"/>
    </row>
    <row r="171" spans="1:4" ht="12.75">
      <c r="A171" s="35">
        <v>166</v>
      </c>
      <c r="B171" s="35">
        <v>3319</v>
      </c>
      <c r="C171" s="35" t="s">
        <v>61</v>
      </c>
      <c r="D171" s="43">
        <v>2915000</v>
      </c>
    </row>
    <row r="172" spans="1:4" ht="12.75">
      <c r="A172" s="35"/>
      <c r="B172" s="35"/>
      <c r="C172" s="35" t="s">
        <v>187</v>
      </c>
      <c r="D172" s="43"/>
    </row>
    <row r="173" spans="1:4" ht="12.75">
      <c r="A173" s="35"/>
      <c r="B173" s="35"/>
      <c r="C173" s="35" t="s">
        <v>62</v>
      </c>
      <c r="D173" s="43">
        <v>20000</v>
      </c>
    </row>
    <row r="174" spans="1:4" ht="12.75">
      <c r="A174" s="35"/>
      <c r="B174" s="35"/>
      <c r="C174" s="35" t="s">
        <v>63</v>
      </c>
      <c r="D174" s="43">
        <v>860000</v>
      </c>
    </row>
    <row r="175" spans="1:4" ht="12.75">
      <c r="A175" s="35">
        <v>169</v>
      </c>
      <c r="B175" s="35">
        <v>3319</v>
      </c>
      <c r="C175" s="35" t="s">
        <v>50</v>
      </c>
      <c r="D175" s="43">
        <v>698200</v>
      </c>
    </row>
    <row r="176" spans="1:4" ht="12.75">
      <c r="A176" s="35"/>
      <c r="B176" s="35"/>
      <c r="C176" s="35" t="s">
        <v>182</v>
      </c>
      <c r="D176" s="43"/>
    </row>
    <row r="177" spans="1:4" ht="12.75">
      <c r="A177" s="35"/>
      <c r="B177" s="35"/>
      <c r="C177" s="35" t="s">
        <v>51</v>
      </c>
      <c r="D177" s="43">
        <v>1704</v>
      </c>
    </row>
    <row r="178" spans="1:4" ht="12.75">
      <c r="A178" s="35"/>
      <c r="B178" s="35"/>
      <c r="C178" s="35"/>
      <c r="D178" s="43"/>
    </row>
    <row r="179" spans="1:4" ht="12.75">
      <c r="A179" s="35">
        <v>167</v>
      </c>
      <c r="B179" s="35">
        <v>3319</v>
      </c>
      <c r="C179" s="35" t="s">
        <v>288</v>
      </c>
      <c r="D179" s="43">
        <v>60000</v>
      </c>
    </row>
    <row r="180" spans="1:4" ht="12.75">
      <c r="A180" s="35">
        <v>165</v>
      </c>
      <c r="B180" s="35">
        <v>3349</v>
      </c>
      <c r="C180" s="35" t="s">
        <v>289</v>
      </c>
      <c r="D180" s="43">
        <v>50000</v>
      </c>
    </row>
    <row r="181" spans="1:4" ht="12.75">
      <c r="A181" s="35">
        <v>162</v>
      </c>
      <c r="B181" s="35">
        <v>3399</v>
      </c>
      <c r="C181" s="35" t="s">
        <v>290</v>
      </c>
      <c r="D181" s="43">
        <v>255000</v>
      </c>
    </row>
    <row r="182" spans="1:4" ht="12.75">
      <c r="A182" s="35">
        <v>0</v>
      </c>
      <c r="B182" s="35">
        <v>3399</v>
      </c>
      <c r="C182" s="35" t="s">
        <v>123</v>
      </c>
      <c r="D182" s="43">
        <v>400000</v>
      </c>
    </row>
    <row r="183" spans="1:4" ht="12.75">
      <c r="A183" s="35"/>
      <c r="B183" s="35"/>
      <c r="C183" s="35"/>
      <c r="D183" s="43"/>
    </row>
    <row r="184" spans="1:4" ht="12.75">
      <c r="A184" s="35">
        <v>72</v>
      </c>
      <c r="B184" s="35"/>
      <c r="C184" s="37" t="s">
        <v>228</v>
      </c>
      <c r="D184" s="43">
        <v>400000</v>
      </c>
    </row>
    <row r="185" spans="1:4" ht="12.75">
      <c r="A185" s="35"/>
      <c r="B185" s="35"/>
      <c r="C185" s="35"/>
      <c r="D185" s="43"/>
    </row>
    <row r="186" spans="1:4" ht="12.75">
      <c r="A186" s="35"/>
      <c r="B186" s="35"/>
      <c r="C186" s="37" t="s">
        <v>35</v>
      </c>
      <c r="D186" s="47">
        <f>D187+D189+D191+D192+D193</f>
        <v>4470000</v>
      </c>
    </row>
    <row r="187" spans="1:4" ht="12.75">
      <c r="A187" s="35">
        <v>0</v>
      </c>
      <c r="B187" s="35">
        <v>3419</v>
      </c>
      <c r="C187" s="35" t="s">
        <v>291</v>
      </c>
      <c r="D187" s="43">
        <v>600000</v>
      </c>
    </row>
    <row r="188" spans="1:5" ht="12.75">
      <c r="A188" s="35"/>
      <c r="B188" s="35"/>
      <c r="C188" s="35"/>
      <c r="D188" s="43"/>
      <c r="E188" s="1"/>
    </row>
    <row r="189" spans="1:5" ht="12.75">
      <c r="A189" s="35">
        <v>71</v>
      </c>
      <c r="B189" s="35">
        <v>3419</v>
      </c>
      <c r="C189" s="37" t="s">
        <v>229</v>
      </c>
      <c r="D189" s="43">
        <v>3300000</v>
      </c>
      <c r="E189" s="1"/>
    </row>
    <row r="190" spans="1:5" ht="12.75">
      <c r="A190" s="35"/>
      <c r="B190" s="35"/>
      <c r="C190" s="35"/>
      <c r="D190" s="43"/>
      <c r="E190" s="1"/>
    </row>
    <row r="191" spans="1:5" ht="12.75">
      <c r="A191" s="35">
        <v>0</v>
      </c>
      <c r="B191" s="35">
        <v>3421</v>
      </c>
      <c r="C191" s="35" t="s">
        <v>292</v>
      </c>
      <c r="D191" s="43">
        <v>130000</v>
      </c>
      <c r="E191" s="1"/>
    </row>
    <row r="192" spans="1:5" ht="12.75">
      <c r="A192" s="35">
        <v>0</v>
      </c>
      <c r="B192" s="35">
        <v>3429</v>
      </c>
      <c r="C192" s="35" t="s">
        <v>293</v>
      </c>
      <c r="D192" s="43">
        <v>140000</v>
      </c>
      <c r="E192" s="1"/>
    </row>
    <row r="193" spans="1:5" ht="12.75">
      <c r="A193" s="35">
        <v>34</v>
      </c>
      <c r="B193" s="35">
        <v>3419</v>
      </c>
      <c r="C193" s="35" t="s">
        <v>294</v>
      </c>
      <c r="D193" s="43">
        <v>300000</v>
      </c>
      <c r="E193" s="1"/>
    </row>
    <row r="194" spans="1:5" ht="12.75">
      <c r="A194" s="35"/>
      <c r="B194" s="35"/>
      <c r="C194" s="35"/>
      <c r="D194" s="43"/>
      <c r="E194" s="1"/>
    </row>
    <row r="195" spans="1:5" ht="12.75">
      <c r="A195" s="35"/>
      <c r="B195" s="35"/>
      <c r="C195" s="37" t="s">
        <v>36</v>
      </c>
      <c r="D195" s="53">
        <f>SUM(D197:D200)</f>
        <v>1867400</v>
      </c>
      <c r="E195" s="1"/>
    </row>
    <row r="196" spans="1:4" ht="12.75">
      <c r="A196" s="35" t="s">
        <v>124</v>
      </c>
      <c r="B196" s="35"/>
      <c r="C196" s="37"/>
      <c r="D196" s="47"/>
    </row>
    <row r="197" spans="1:4" ht="12.75">
      <c r="A197" s="35">
        <v>0</v>
      </c>
      <c r="B197" s="35">
        <v>3511</v>
      </c>
      <c r="C197" s="35" t="s">
        <v>125</v>
      </c>
      <c r="D197" s="43">
        <v>1690000</v>
      </c>
    </row>
    <row r="198" spans="1:4" ht="12.75">
      <c r="A198" s="35"/>
      <c r="B198" s="35"/>
      <c r="C198" s="35" t="s">
        <v>193</v>
      </c>
      <c r="D198" s="43"/>
    </row>
    <row r="199" spans="1:4" ht="12.75">
      <c r="A199" s="35">
        <v>0</v>
      </c>
      <c r="B199" s="35">
        <v>3511</v>
      </c>
      <c r="C199" s="35" t="s">
        <v>126</v>
      </c>
      <c r="D199" s="43">
        <v>177400</v>
      </c>
    </row>
    <row r="200" spans="1:4" ht="12.75">
      <c r="A200" s="35">
        <v>8</v>
      </c>
      <c r="B200" s="35">
        <v>3513</v>
      </c>
      <c r="C200" s="35" t="s">
        <v>295</v>
      </c>
      <c r="D200" s="43">
        <v>0</v>
      </c>
    </row>
    <row r="201" spans="1:4" ht="12.75">
      <c r="A201" s="35"/>
      <c r="B201" s="35"/>
      <c r="C201" s="35"/>
      <c r="D201" s="43"/>
    </row>
    <row r="202" spans="1:4" ht="12.75">
      <c r="A202" s="35"/>
      <c r="B202" s="35"/>
      <c r="C202" s="37" t="s">
        <v>37</v>
      </c>
      <c r="D202" s="53">
        <f>SUM(D203:D222)</f>
        <v>22414287</v>
      </c>
    </row>
    <row r="203" spans="1:4" ht="12.75">
      <c r="A203" s="35"/>
      <c r="B203" s="35"/>
      <c r="C203" s="35" t="s">
        <v>127</v>
      </c>
      <c r="D203" s="43"/>
    </row>
    <row r="204" spans="1:4" ht="12.75">
      <c r="A204" s="35">
        <v>808</v>
      </c>
      <c r="B204" s="35">
        <v>3612</v>
      </c>
      <c r="C204" s="35" t="s">
        <v>64</v>
      </c>
      <c r="D204" s="43">
        <v>4500000</v>
      </c>
    </row>
    <row r="205" spans="1:4" ht="12.75">
      <c r="A205" s="35">
        <v>8808</v>
      </c>
      <c r="B205" s="35">
        <v>3612</v>
      </c>
      <c r="C205" s="35" t="s">
        <v>65</v>
      </c>
      <c r="D205" s="43">
        <v>2150000</v>
      </c>
    </row>
    <row r="206" spans="1:4" ht="12.75">
      <c r="A206" s="35"/>
      <c r="B206" s="35"/>
      <c r="C206" s="35"/>
      <c r="D206" s="43"/>
    </row>
    <row r="207" spans="1:4" ht="12.75">
      <c r="A207" s="35"/>
      <c r="B207" s="35"/>
      <c r="C207" s="35" t="s">
        <v>296</v>
      </c>
      <c r="D207" s="43"/>
    </row>
    <row r="208" spans="1:4" ht="12.75">
      <c r="A208" s="35">
        <v>809</v>
      </c>
      <c r="B208" s="35">
        <v>3613</v>
      </c>
      <c r="C208" s="35" t="s">
        <v>64</v>
      </c>
      <c r="D208" s="43">
        <v>1100000</v>
      </c>
    </row>
    <row r="209" spans="1:4" ht="12.75">
      <c r="A209" s="35">
        <v>8809</v>
      </c>
      <c r="B209" s="35">
        <v>3613</v>
      </c>
      <c r="C209" s="35" t="s">
        <v>65</v>
      </c>
      <c r="D209" s="43">
        <v>2000000</v>
      </c>
    </row>
    <row r="210" spans="1:4" ht="12.75">
      <c r="A210" s="35"/>
      <c r="B210" s="35"/>
      <c r="C210" s="35"/>
      <c r="D210" s="43"/>
    </row>
    <row r="211" spans="1:4" ht="12.75">
      <c r="A211" s="35">
        <v>194</v>
      </c>
      <c r="B211" s="35">
        <v>3631</v>
      </c>
      <c r="C211" s="35" t="s">
        <v>297</v>
      </c>
      <c r="D211" s="43">
        <v>1210000</v>
      </c>
    </row>
    <row r="212" spans="1:4" ht="12.75">
      <c r="A212" s="35">
        <v>195</v>
      </c>
      <c r="B212" s="35">
        <v>3632</v>
      </c>
      <c r="C212" s="35" t="s">
        <v>128</v>
      </c>
      <c r="D212" s="43">
        <v>300000</v>
      </c>
    </row>
    <row r="213" spans="1:4" ht="12" customHeight="1">
      <c r="A213" s="35">
        <v>0</v>
      </c>
      <c r="B213" s="35">
        <v>3635</v>
      </c>
      <c r="C213" s="35" t="s">
        <v>38</v>
      </c>
      <c r="D213" s="43">
        <v>300000</v>
      </c>
    </row>
    <row r="214" spans="1:4" ht="12.75">
      <c r="A214" s="35"/>
      <c r="B214" s="35"/>
      <c r="C214" s="35"/>
      <c r="D214" s="47"/>
    </row>
    <row r="215" spans="1:4" ht="12.75">
      <c r="A215" s="35"/>
      <c r="B215" s="35"/>
      <c r="C215" s="35" t="s">
        <v>66</v>
      </c>
      <c r="D215" s="47"/>
    </row>
    <row r="216" spans="1:4" ht="12.75">
      <c r="A216" s="35">
        <v>0</v>
      </c>
      <c r="B216" s="35">
        <v>3639</v>
      </c>
      <c r="C216" s="35" t="s">
        <v>67</v>
      </c>
      <c r="D216" s="43">
        <v>500000</v>
      </c>
    </row>
    <row r="217" spans="1:4" ht="12.75">
      <c r="A217" s="35"/>
      <c r="B217" s="35"/>
      <c r="C217" s="35" t="s">
        <v>129</v>
      </c>
      <c r="D217" s="43">
        <v>10000000</v>
      </c>
    </row>
    <row r="218" spans="1:4" ht="12.75">
      <c r="A218" s="35">
        <v>36</v>
      </c>
      <c r="B218" s="35">
        <v>3639</v>
      </c>
      <c r="C218" s="35" t="s">
        <v>298</v>
      </c>
      <c r="D218" s="43">
        <v>125000</v>
      </c>
    </row>
    <row r="219" spans="1:4" ht="12.75">
      <c r="A219" s="35">
        <v>35</v>
      </c>
      <c r="B219" s="35">
        <v>3639</v>
      </c>
      <c r="C219" s="35" t="s">
        <v>299</v>
      </c>
      <c r="D219" s="43">
        <v>82000</v>
      </c>
    </row>
    <row r="220" spans="1:4" ht="12.75">
      <c r="A220" s="35"/>
      <c r="B220" s="35"/>
      <c r="C220" s="35" t="s">
        <v>300</v>
      </c>
      <c r="D220" s="43">
        <v>70000</v>
      </c>
    </row>
    <row r="221" spans="1:4" ht="12.75">
      <c r="A221" s="35"/>
      <c r="B221" s="35"/>
      <c r="C221" s="35" t="s">
        <v>155</v>
      </c>
      <c r="D221" s="43">
        <v>27287</v>
      </c>
    </row>
    <row r="222" spans="1:4" ht="12.75">
      <c r="A222" s="35">
        <v>37</v>
      </c>
      <c r="B222" s="35">
        <v>3639</v>
      </c>
      <c r="C222" s="35" t="s">
        <v>68</v>
      </c>
      <c r="D222" s="43">
        <v>50000</v>
      </c>
    </row>
    <row r="223" spans="1:4" ht="12.75">
      <c r="A223" s="35"/>
      <c r="B223" s="35"/>
      <c r="C223" s="35"/>
      <c r="D223" s="43"/>
    </row>
    <row r="224" spans="1:4" ht="12.75">
      <c r="A224" s="35"/>
      <c r="B224" s="35"/>
      <c r="C224" s="37" t="s">
        <v>17</v>
      </c>
      <c r="D224" s="53">
        <f>SUM(D225:D232)</f>
        <v>8271450</v>
      </c>
    </row>
    <row r="225" spans="1:4" ht="12.75">
      <c r="A225" s="35">
        <v>193</v>
      </c>
      <c r="B225" s="35">
        <v>3721</v>
      </c>
      <c r="C225" s="35" t="s">
        <v>301</v>
      </c>
      <c r="D225" s="43">
        <v>250000</v>
      </c>
    </row>
    <row r="226" spans="1:4" ht="12.75">
      <c r="A226" s="35">
        <v>192</v>
      </c>
      <c r="B226" s="35">
        <v>3722</v>
      </c>
      <c r="C226" s="35" t="s">
        <v>302</v>
      </c>
      <c r="D226" s="43">
        <v>4046450</v>
      </c>
    </row>
    <row r="227" spans="1:4" ht="12.75">
      <c r="A227" s="35">
        <v>192</v>
      </c>
      <c r="B227" s="35">
        <v>3722</v>
      </c>
      <c r="C227" s="35" t="s">
        <v>303</v>
      </c>
      <c r="D227" s="43">
        <v>390000</v>
      </c>
    </row>
    <row r="228" spans="1:4" ht="12.75">
      <c r="A228" s="35">
        <v>192</v>
      </c>
      <c r="B228" s="35">
        <v>3722</v>
      </c>
      <c r="C228" s="35" t="s">
        <v>130</v>
      </c>
      <c r="D228" s="43">
        <v>25000</v>
      </c>
    </row>
    <row r="229" spans="1:4" ht="12.75">
      <c r="A229" s="35">
        <v>196</v>
      </c>
      <c r="B229" s="35">
        <v>3722</v>
      </c>
      <c r="C229" s="35" t="s">
        <v>304</v>
      </c>
      <c r="D229" s="43">
        <v>860000</v>
      </c>
    </row>
    <row r="230" spans="1:4" ht="12.75">
      <c r="A230" s="35">
        <v>191</v>
      </c>
      <c r="B230" s="35">
        <v>3745</v>
      </c>
      <c r="C230" s="35" t="s">
        <v>217</v>
      </c>
      <c r="D230" s="43">
        <v>700000</v>
      </c>
    </row>
    <row r="231" spans="1:4" ht="12.75">
      <c r="A231" s="35">
        <v>181</v>
      </c>
      <c r="B231" s="35">
        <v>3745</v>
      </c>
      <c r="C231" s="35" t="s">
        <v>216</v>
      </c>
      <c r="D231" s="43">
        <v>2000000</v>
      </c>
    </row>
    <row r="232" spans="1:4" ht="12.75">
      <c r="A232" s="35"/>
      <c r="B232" s="35"/>
      <c r="C232" s="35"/>
      <c r="D232" s="43"/>
    </row>
    <row r="233" spans="1:4" ht="12.75">
      <c r="A233" s="35"/>
      <c r="B233" s="35"/>
      <c r="C233" s="37" t="s">
        <v>39</v>
      </c>
      <c r="D233" s="43"/>
    </row>
    <row r="234" spans="1:4" ht="12.75">
      <c r="A234" s="35"/>
      <c r="B234" s="35"/>
      <c r="C234" s="37" t="s">
        <v>40</v>
      </c>
      <c r="D234" s="53">
        <f>SUM(D236:D265)</f>
        <v>1340000</v>
      </c>
    </row>
    <row r="235" spans="1:4" ht="12.75">
      <c r="A235" s="35" t="s">
        <v>124</v>
      </c>
      <c r="B235" s="35"/>
      <c r="C235" s="37"/>
      <c r="D235" s="43"/>
    </row>
    <row r="236" spans="1:4" ht="12.75">
      <c r="A236" s="35">
        <v>281</v>
      </c>
      <c r="B236" s="35">
        <v>4351</v>
      </c>
      <c r="C236" s="35" t="s">
        <v>69</v>
      </c>
      <c r="D236" s="43">
        <v>760000</v>
      </c>
    </row>
    <row r="237" spans="1:4" ht="12.75">
      <c r="A237" s="35"/>
      <c r="B237" s="35"/>
      <c r="C237" s="35" t="s">
        <v>192</v>
      </c>
      <c r="D237" s="43"/>
    </row>
    <row r="238" spans="1:4" ht="12.75">
      <c r="A238" s="35"/>
      <c r="B238" s="35"/>
      <c r="C238" s="35" t="s">
        <v>196</v>
      </c>
      <c r="D238" s="43"/>
    </row>
    <row r="239" spans="1:4" ht="12.75">
      <c r="A239" s="35"/>
      <c r="B239" s="35"/>
      <c r="C239" s="35" t="s">
        <v>197</v>
      </c>
      <c r="D239" s="43"/>
    </row>
    <row r="240" spans="1:4" ht="12.75">
      <c r="A240" s="35"/>
      <c r="B240" s="35"/>
      <c r="C240" s="35" t="s">
        <v>198</v>
      </c>
      <c r="D240" s="43"/>
    </row>
    <row r="241" spans="1:4" ht="12.75">
      <c r="A241" s="35"/>
      <c r="B241" s="35"/>
      <c r="C241" s="35" t="s">
        <v>199</v>
      </c>
      <c r="D241" s="43"/>
    </row>
    <row r="242" spans="1:4" ht="12.75">
      <c r="A242" s="35"/>
      <c r="B242" s="35"/>
      <c r="C242" s="35" t="s">
        <v>200</v>
      </c>
      <c r="D242" s="43"/>
    </row>
    <row r="243" spans="1:4" ht="12.75">
      <c r="A243" s="35"/>
      <c r="B243" s="35"/>
      <c r="C243" s="35" t="s">
        <v>201</v>
      </c>
      <c r="D243" s="43"/>
    </row>
    <row r="244" spans="1:4" ht="12.75">
      <c r="A244" s="35"/>
      <c r="B244" s="35"/>
      <c r="C244" s="35" t="s">
        <v>202</v>
      </c>
      <c r="D244" s="43"/>
    </row>
    <row r="245" spans="1:4" ht="12.75">
      <c r="A245" s="35"/>
      <c r="B245" s="35"/>
      <c r="C245" s="35" t="s">
        <v>203</v>
      </c>
      <c r="D245" s="43"/>
    </row>
    <row r="246" spans="1:4" ht="12.75">
      <c r="A246" s="35"/>
      <c r="B246" s="35"/>
      <c r="C246" s="35" t="s">
        <v>204</v>
      </c>
      <c r="D246" s="43"/>
    </row>
    <row r="247" spans="1:4" ht="12.75">
      <c r="A247" s="35"/>
      <c r="B247" s="35"/>
      <c r="C247" s="35" t="s">
        <v>205</v>
      </c>
      <c r="D247" s="43"/>
    </row>
    <row r="248" spans="1:4" ht="12.75">
      <c r="A248" s="35"/>
      <c r="B248" s="35"/>
      <c r="C248" s="35" t="s">
        <v>206</v>
      </c>
      <c r="D248" s="43"/>
    </row>
    <row r="249" spans="1:4" ht="12.75">
      <c r="A249" s="35"/>
      <c r="B249" s="35"/>
      <c r="C249" s="35" t="s">
        <v>207</v>
      </c>
      <c r="D249" s="43"/>
    </row>
    <row r="250" spans="1:4" ht="12.75">
      <c r="A250" s="35"/>
      <c r="B250" s="35"/>
      <c r="C250" s="35"/>
      <c r="D250" s="43"/>
    </row>
    <row r="251" spans="1:4" ht="12.75">
      <c r="A251" s="35">
        <v>282</v>
      </c>
      <c r="B251" s="35">
        <v>4350</v>
      </c>
      <c r="C251" s="35" t="s">
        <v>70</v>
      </c>
      <c r="D251" s="43">
        <v>430000</v>
      </c>
    </row>
    <row r="252" spans="1:4" ht="12.75">
      <c r="A252" s="35"/>
      <c r="B252" s="35"/>
      <c r="C252" s="35" t="s">
        <v>190</v>
      </c>
      <c r="D252" s="43"/>
    </row>
    <row r="253" spans="1:4" ht="12.75">
      <c r="A253" s="35"/>
      <c r="B253" s="35"/>
      <c r="C253" s="35" t="s">
        <v>196</v>
      </c>
      <c r="D253" s="43"/>
    </row>
    <row r="254" spans="1:4" ht="12.75">
      <c r="A254" s="35"/>
      <c r="B254" s="35"/>
      <c r="C254" s="35" t="s">
        <v>197</v>
      </c>
      <c r="D254" s="43"/>
    </row>
    <row r="255" spans="1:4" ht="12.75">
      <c r="A255" s="35"/>
      <c r="B255" s="35"/>
      <c r="C255" s="35" t="s">
        <v>198</v>
      </c>
      <c r="D255" s="43"/>
    </row>
    <row r="256" spans="1:4" ht="12.75">
      <c r="A256" s="35"/>
      <c r="B256" s="35"/>
      <c r="C256" s="35" t="s">
        <v>208</v>
      </c>
      <c r="D256" s="43"/>
    </row>
    <row r="257" spans="1:4" ht="12.75">
      <c r="A257" s="35"/>
      <c r="B257" s="35"/>
      <c r="C257" s="35" t="s">
        <v>200</v>
      </c>
      <c r="D257" s="43"/>
    </row>
    <row r="258" spans="1:4" ht="12.75">
      <c r="A258" s="35"/>
      <c r="B258" s="35"/>
      <c r="C258" s="35" t="s">
        <v>201</v>
      </c>
      <c r="D258" s="43"/>
    </row>
    <row r="259" spans="1:4" ht="12.75">
      <c r="A259" s="35"/>
      <c r="B259" s="35"/>
      <c r="C259" s="35" t="s">
        <v>202</v>
      </c>
      <c r="D259" s="43"/>
    </row>
    <row r="260" spans="1:4" ht="12.75">
      <c r="A260" s="35"/>
      <c r="B260" s="35"/>
      <c r="C260" s="35" t="s">
        <v>203</v>
      </c>
      <c r="D260" s="43"/>
    </row>
    <row r="261" spans="1:4" ht="12.75">
      <c r="A261" s="35"/>
      <c r="B261" s="35"/>
      <c r="C261" s="35" t="s">
        <v>204</v>
      </c>
      <c r="D261" s="43"/>
    </row>
    <row r="262" spans="1:4" ht="12.75">
      <c r="A262" s="35"/>
      <c r="B262" s="35"/>
      <c r="C262" s="35" t="s">
        <v>205</v>
      </c>
      <c r="D262" s="43"/>
    </row>
    <row r="263" spans="1:4" ht="12.75">
      <c r="A263" s="35"/>
      <c r="B263" s="35"/>
      <c r="C263" s="35" t="s">
        <v>206</v>
      </c>
      <c r="D263" s="43"/>
    </row>
    <row r="264" spans="1:4" ht="12.75">
      <c r="A264" s="35"/>
      <c r="B264" s="35"/>
      <c r="C264" s="35" t="s">
        <v>207</v>
      </c>
      <c r="D264" s="43"/>
    </row>
    <row r="265" spans="1:4" ht="12.75">
      <c r="A265" s="35"/>
      <c r="B265" s="35"/>
      <c r="C265" s="35" t="s">
        <v>191</v>
      </c>
      <c r="D265" s="43">
        <v>150000</v>
      </c>
    </row>
    <row r="266" spans="1:4" ht="12.75">
      <c r="A266" s="35"/>
      <c r="B266" s="35"/>
      <c r="C266" s="35"/>
      <c r="D266" s="43"/>
    </row>
    <row r="267" spans="1:4" ht="12.75">
      <c r="A267" s="35"/>
      <c r="B267" s="35"/>
      <c r="C267" s="37" t="s">
        <v>107</v>
      </c>
      <c r="D267" s="47">
        <f>SUM(D268:D271)</f>
        <v>2700000</v>
      </c>
    </row>
    <row r="268" spans="1:4" ht="12.75">
      <c r="A268" s="35">
        <v>179</v>
      </c>
      <c r="B268" s="35">
        <v>5311</v>
      </c>
      <c r="C268" s="35" t="s">
        <v>108</v>
      </c>
      <c r="D268" s="43">
        <v>2500000</v>
      </c>
    </row>
    <row r="269" spans="1:4" ht="12.75">
      <c r="A269" s="35"/>
      <c r="B269" s="35"/>
      <c r="C269" s="35" t="s">
        <v>180</v>
      </c>
      <c r="D269" s="43"/>
    </row>
    <row r="270" spans="1:4" ht="12.75">
      <c r="A270" s="31">
        <v>1007</v>
      </c>
      <c r="B270" s="31">
        <v>5399</v>
      </c>
      <c r="C270" s="35" t="s">
        <v>220</v>
      </c>
      <c r="D270" s="26">
        <v>200000</v>
      </c>
    </row>
    <row r="271" spans="1:4" ht="12.75">
      <c r="A271" s="35"/>
      <c r="B271" s="35"/>
      <c r="C271" s="35"/>
      <c r="D271" s="43"/>
    </row>
    <row r="272" spans="1:5" ht="12.75">
      <c r="A272" s="35"/>
      <c r="B272" s="35"/>
      <c r="C272" s="37" t="s">
        <v>41</v>
      </c>
      <c r="D272" s="47">
        <f>SUM(D273)</f>
        <v>300000</v>
      </c>
      <c r="E272" s="6"/>
    </row>
    <row r="273" spans="1:5" ht="12.75">
      <c r="A273" s="35">
        <v>171</v>
      </c>
      <c r="B273" s="35">
        <v>5512</v>
      </c>
      <c r="C273" s="35" t="s">
        <v>305</v>
      </c>
      <c r="D273" s="43">
        <v>300000</v>
      </c>
      <c r="E273" s="6"/>
    </row>
    <row r="274" spans="1:4" ht="12.75">
      <c r="A274" s="35"/>
      <c r="B274" s="35"/>
      <c r="C274" s="35"/>
      <c r="D274" s="43"/>
    </row>
    <row r="275" spans="1:4" ht="12.75">
      <c r="A275" s="35"/>
      <c r="B275" s="35"/>
      <c r="C275" s="37" t="s">
        <v>42</v>
      </c>
      <c r="D275" s="53">
        <f>SUM(D276:D286)</f>
        <v>21242000</v>
      </c>
    </row>
    <row r="276" spans="1:4" ht="12.75">
      <c r="A276" s="35"/>
      <c r="B276" s="35">
        <v>6115</v>
      </c>
      <c r="C276" s="35" t="s">
        <v>195</v>
      </c>
      <c r="D276" s="43">
        <v>250000</v>
      </c>
    </row>
    <row r="277" spans="1:4" ht="12.75">
      <c r="A277" s="35"/>
      <c r="B277" s="35">
        <v>6118</v>
      </c>
      <c r="C277" s="35" t="s">
        <v>177</v>
      </c>
      <c r="D277" s="43">
        <v>250000</v>
      </c>
    </row>
    <row r="278" spans="1:4" ht="12.75">
      <c r="A278" s="35">
        <v>175</v>
      </c>
      <c r="B278" s="35">
        <v>6112</v>
      </c>
      <c r="C278" s="35" t="s">
        <v>43</v>
      </c>
      <c r="D278" s="43">
        <v>2400000</v>
      </c>
    </row>
    <row r="279" spans="1:4" ht="12.75">
      <c r="A279" s="35">
        <v>175</v>
      </c>
      <c r="B279" s="35">
        <v>6171</v>
      </c>
      <c r="C279" s="35" t="s">
        <v>44</v>
      </c>
      <c r="D279" s="43">
        <v>15892000</v>
      </c>
    </row>
    <row r="280" spans="1:4" ht="12.75">
      <c r="A280" s="35"/>
      <c r="B280" s="35"/>
      <c r="C280" s="35" t="s">
        <v>181</v>
      </c>
      <c r="D280" s="43"/>
    </row>
    <row r="281" spans="1:4" ht="12.75">
      <c r="A281" s="35">
        <v>172</v>
      </c>
      <c r="B281" s="35">
        <v>6171</v>
      </c>
      <c r="C281" s="35" t="s">
        <v>131</v>
      </c>
      <c r="D281" s="43">
        <v>50000</v>
      </c>
    </row>
    <row r="282" spans="1:4" ht="12.75">
      <c r="A282" s="35">
        <v>107</v>
      </c>
      <c r="B282" s="35">
        <v>6171</v>
      </c>
      <c r="C282" s="35" t="s">
        <v>71</v>
      </c>
      <c r="D282" s="43">
        <v>450000</v>
      </c>
    </row>
    <row r="283" spans="1:4" ht="12.75">
      <c r="A283" s="35">
        <v>173</v>
      </c>
      <c r="B283" s="35">
        <v>6171</v>
      </c>
      <c r="C283" s="35" t="s">
        <v>306</v>
      </c>
      <c r="D283" s="43">
        <v>1200000</v>
      </c>
    </row>
    <row r="284" spans="1:4" ht="12.75">
      <c r="A284" s="35">
        <v>176</v>
      </c>
      <c r="B284" s="35">
        <v>6171</v>
      </c>
      <c r="C284" s="35" t="s">
        <v>307</v>
      </c>
      <c r="D284" s="43">
        <v>250000</v>
      </c>
    </row>
    <row r="285" spans="1:4" ht="12.75">
      <c r="A285" s="35">
        <v>177</v>
      </c>
      <c r="B285" s="35">
        <v>6171</v>
      </c>
      <c r="C285" s="35" t="s">
        <v>132</v>
      </c>
      <c r="D285" s="43">
        <v>250000</v>
      </c>
    </row>
    <row r="286" spans="1:4" ht="12.75">
      <c r="A286" s="35">
        <v>178</v>
      </c>
      <c r="B286" s="35">
        <v>6171</v>
      </c>
      <c r="C286" s="35" t="s">
        <v>133</v>
      </c>
      <c r="D286" s="43">
        <v>250000</v>
      </c>
    </row>
    <row r="287" spans="1:4" ht="12.75">
      <c r="A287" s="35"/>
      <c r="B287" s="35"/>
      <c r="C287" s="35"/>
      <c r="D287" s="43"/>
    </row>
    <row r="288" spans="1:4" ht="12.75">
      <c r="A288" s="35"/>
      <c r="B288" s="35"/>
      <c r="C288" s="37" t="s">
        <v>45</v>
      </c>
      <c r="D288" s="53">
        <f>SUM(D290:D294)</f>
        <v>11465000</v>
      </c>
    </row>
    <row r="289" spans="1:4" ht="12.75">
      <c r="A289" s="35"/>
      <c r="B289" s="35"/>
      <c r="C289" s="35" t="s">
        <v>134</v>
      </c>
      <c r="D289" s="47"/>
    </row>
    <row r="290" spans="1:4" ht="12.75">
      <c r="A290" s="35">
        <v>0</v>
      </c>
      <c r="B290" s="35">
        <v>6310</v>
      </c>
      <c r="C290" s="35" t="s">
        <v>135</v>
      </c>
      <c r="D290" s="43">
        <v>100000</v>
      </c>
    </row>
    <row r="291" spans="1:4" ht="12.75">
      <c r="A291" s="35">
        <v>0</v>
      </c>
      <c r="B291" s="35">
        <v>6320</v>
      </c>
      <c r="C291" s="35" t="s">
        <v>136</v>
      </c>
      <c r="D291" s="43">
        <v>350000</v>
      </c>
    </row>
    <row r="292" spans="1:4" ht="12.75">
      <c r="A292" s="35">
        <v>0</v>
      </c>
      <c r="B292" s="35">
        <v>6399</v>
      </c>
      <c r="C292" s="35" t="s">
        <v>137</v>
      </c>
      <c r="D292" s="43">
        <v>15000</v>
      </c>
    </row>
    <row r="293" spans="1:4" ht="12.75">
      <c r="A293" s="35"/>
      <c r="B293" s="35"/>
      <c r="C293" s="35" t="s">
        <v>138</v>
      </c>
      <c r="D293" s="43">
        <v>7000000</v>
      </c>
    </row>
    <row r="294" spans="1:4" ht="12.75">
      <c r="A294" s="35">
        <v>343</v>
      </c>
      <c r="B294" s="35">
        <v>6399</v>
      </c>
      <c r="C294" s="35" t="s">
        <v>139</v>
      </c>
      <c r="D294" s="43">
        <v>4000000</v>
      </c>
    </row>
    <row r="295" spans="1:4" ht="12.75">
      <c r="A295" s="35"/>
      <c r="B295" s="35"/>
      <c r="C295" s="35"/>
      <c r="D295" s="43"/>
    </row>
    <row r="296" spans="1:4" ht="12.75">
      <c r="A296" s="37"/>
      <c r="B296" s="37"/>
      <c r="C296" s="37" t="s">
        <v>46</v>
      </c>
      <c r="D296" s="47">
        <f>SUM(D297:D300)</f>
        <v>400000</v>
      </c>
    </row>
    <row r="297" spans="1:4" ht="12.75">
      <c r="A297" s="35">
        <v>0</v>
      </c>
      <c r="B297" s="35">
        <v>6409</v>
      </c>
      <c r="C297" s="35" t="s">
        <v>161</v>
      </c>
      <c r="D297" s="43">
        <v>400000</v>
      </c>
    </row>
    <row r="298" spans="1:4" ht="12.75">
      <c r="A298" s="35"/>
      <c r="B298" s="35"/>
      <c r="C298" s="35" t="s">
        <v>87</v>
      </c>
      <c r="D298" s="43"/>
    </row>
    <row r="299" spans="1:4" ht="12.75">
      <c r="A299" s="35"/>
      <c r="B299" s="35"/>
      <c r="C299" s="35" t="s">
        <v>194</v>
      </c>
      <c r="D299" s="47"/>
    </row>
    <row r="300" spans="1:4" ht="12.75">
      <c r="A300" s="35"/>
      <c r="B300" s="35"/>
      <c r="C300" s="35"/>
      <c r="D300" s="43"/>
    </row>
    <row r="301" spans="1:4" ht="12.75">
      <c r="A301" s="35">
        <v>59</v>
      </c>
      <c r="B301" s="35">
        <v>6409</v>
      </c>
      <c r="C301" s="35" t="s">
        <v>230</v>
      </c>
      <c r="D301" s="47">
        <v>36747</v>
      </c>
    </row>
    <row r="302" spans="1:4" ht="12.75">
      <c r="A302" s="35"/>
      <c r="B302" s="35"/>
      <c r="C302" s="35"/>
      <c r="D302" s="43"/>
    </row>
    <row r="303" spans="1:4" ht="12.75">
      <c r="A303" s="35"/>
      <c r="B303" s="35"/>
      <c r="C303" s="37" t="s">
        <v>76</v>
      </c>
      <c r="D303" s="53">
        <f>SUM(D304:D310)</f>
        <v>450000</v>
      </c>
    </row>
    <row r="304" spans="1:4" ht="12.75">
      <c r="A304" s="12">
        <v>21144</v>
      </c>
      <c r="B304" s="35">
        <v>2221</v>
      </c>
      <c r="C304" s="35" t="s">
        <v>148</v>
      </c>
      <c r="D304" s="43">
        <v>50000</v>
      </c>
    </row>
    <row r="305" spans="1:4" ht="12.75">
      <c r="A305" s="12">
        <v>0</v>
      </c>
      <c r="B305" s="35">
        <v>3639</v>
      </c>
      <c r="C305" s="35" t="s">
        <v>162</v>
      </c>
      <c r="D305" s="43">
        <v>35000</v>
      </c>
    </row>
    <row r="306" spans="1:4" ht="12.75">
      <c r="A306" s="12">
        <v>201424</v>
      </c>
      <c r="B306" s="35">
        <v>3639</v>
      </c>
      <c r="C306" s="35" t="s">
        <v>149</v>
      </c>
      <c r="D306" s="43">
        <v>100000</v>
      </c>
    </row>
    <row r="307" spans="1:4" ht="12.75">
      <c r="A307" s="12">
        <v>2201518</v>
      </c>
      <c r="B307" s="35">
        <v>3613</v>
      </c>
      <c r="C307" s="35" t="s">
        <v>308</v>
      </c>
      <c r="D307" s="43">
        <v>50000</v>
      </c>
    </row>
    <row r="308" spans="1:4" ht="12.75">
      <c r="A308" s="12">
        <v>201519</v>
      </c>
      <c r="B308" s="35">
        <v>3113</v>
      </c>
      <c r="C308" s="35" t="s">
        <v>213</v>
      </c>
      <c r="D308" s="43">
        <v>150000</v>
      </c>
    </row>
    <row r="309" spans="1:4" ht="12.75">
      <c r="A309" s="12">
        <v>201715</v>
      </c>
      <c r="B309" s="35">
        <v>3639</v>
      </c>
      <c r="C309" s="35" t="s">
        <v>214</v>
      </c>
      <c r="D309" s="43">
        <v>65000</v>
      </c>
    </row>
    <row r="310" spans="1:4" ht="12.75">
      <c r="A310" s="35"/>
      <c r="B310" s="35"/>
      <c r="C310" s="35"/>
      <c r="D310" s="43"/>
    </row>
    <row r="311" spans="1:4" ht="12.75">
      <c r="A311" s="57"/>
      <c r="B311" s="57"/>
      <c r="C311" s="38" t="s">
        <v>140</v>
      </c>
      <c r="D311" s="50">
        <f>D317+D329+D313+D314+D315+D341+D346+D354+D359+D369</f>
        <v>120595300</v>
      </c>
    </row>
    <row r="312" spans="1:4" ht="12.75">
      <c r="A312" s="58"/>
      <c r="B312" s="58"/>
      <c r="C312" s="39"/>
      <c r="D312" s="53"/>
    </row>
    <row r="313" spans="1:4" ht="12.75">
      <c r="A313" s="35">
        <v>346</v>
      </c>
      <c r="B313" s="35"/>
      <c r="C313" s="35" t="s">
        <v>318</v>
      </c>
      <c r="D313" s="26">
        <v>900000</v>
      </c>
    </row>
    <row r="314" spans="1:4" ht="12.75">
      <c r="A314" s="35">
        <v>347</v>
      </c>
      <c r="B314" s="35"/>
      <c r="C314" s="35" t="s">
        <v>312</v>
      </c>
      <c r="D314" s="26">
        <v>100000</v>
      </c>
    </row>
    <row r="315" spans="1:4" ht="12.75">
      <c r="A315" s="35">
        <v>1236</v>
      </c>
      <c r="B315" s="35"/>
      <c r="C315" s="35" t="s">
        <v>313</v>
      </c>
      <c r="D315" s="26">
        <v>1000000</v>
      </c>
    </row>
    <row r="316" spans="1:4" ht="12.75">
      <c r="A316" s="35"/>
      <c r="B316" s="35"/>
      <c r="C316" s="35"/>
      <c r="D316" s="26"/>
    </row>
    <row r="317" spans="1:4" ht="12.75">
      <c r="A317" s="31"/>
      <c r="B317" s="35"/>
      <c r="C317" s="8" t="s">
        <v>105</v>
      </c>
      <c r="D317" s="47">
        <f>SUM(D318:D328)</f>
        <v>2285300</v>
      </c>
    </row>
    <row r="318" spans="1:4" ht="12.75">
      <c r="A318" s="31" t="s">
        <v>309</v>
      </c>
      <c r="B318" s="8"/>
      <c r="C318" s="35"/>
      <c r="D318" s="47"/>
    </row>
    <row r="319" spans="1:4" ht="12.75">
      <c r="A319" s="31">
        <v>301</v>
      </c>
      <c r="B319" s="31"/>
      <c r="C319" s="35" t="s">
        <v>97</v>
      </c>
      <c r="D319" s="43">
        <v>274100</v>
      </c>
    </row>
    <row r="320" spans="1:4" ht="12.75">
      <c r="A320" s="31">
        <v>302</v>
      </c>
      <c r="B320" s="31"/>
      <c r="C320" s="35" t="s">
        <v>98</v>
      </c>
      <c r="D320" s="43">
        <v>464800</v>
      </c>
    </row>
    <row r="321" spans="1:4" ht="12.75">
      <c r="A321" s="31">
        <v>303</v>
      </c>
      <c r="B321" s="31"/>
      <c r="C321" s="35" t="s">
        <v>99</v>
      </c>
      <c r="D321" s="43">
        <v>229400</v>
      </c>
    </row>
    <row r="322" spans="1:4" ht="12.75">
      <c r="A322" s="31">
        <v>309</v>
      </c>
      <c r="B322" s="31"/>
      <c r="C322" s="35" t="s">
        <v>163</v>
      </c>
      <c r="D322" s="43">
        <v>557200</v>
      </c>
    </row>
    <row r="323" spans="1:4" ht="12.75">
      <c r="A323" s="31">
        <v>310</v>
      </c>
      <c r="B323" s="31"/>
      <c r="C323" s="35" t="s">
        <v>100</v>
      </c>
      <c r="D323" s="43">
        <v>125100</v>
      </c>
    </row>
    <row r="324" spans="1:4" ht="12.75">
      <c r="A324" s="31">
        <v>311</v>
      </c>
      <c r="B324" s="31"/>
      <c r="C324" s="35" t="s">
        <v>101</v>
      </c>
      <c r="D324" s="43">
        <v>166900</v>
      </c>
    </row>
    <row r="325" spans="1:4" ht="12.75">
      <c r="A325" s="31">
        <v>312</v>
      </c>
      <c r="B325" s="31"/>
      <c r="C325" s="35" t="s">
        <v>102</v>
      </c>
      <c r="D325" s="43">
        <v>295000</v>
      </c>
    </row>
    <row r="326" spans="1:4" ht="12.75">
      <c r="A326" s="31">
        <v>313</v>
      </c>
      <c r="B326" s="31"/>
      <c r="C326" s="35" t="s">
        <v>103</v>
      </c>
      <c r="D326" s="43">
        <v>53600</v>
      </c>
    </row>
    <row r="327" spans="1:4" ht="12.75">
      <c r="A327" s="31">
        <v>318</v>
      </c>
      <c r="B327" s="31"/>
      <c r="C327" s="35" t="s">
        <v>104</v>
      </c>
      <c r="D327" s="43">
        <v>119200</v>
      </c>
    </row>
    <row r="328" spans="1:5" ht="12.75">
      <c r="A328" s="58"/>
      <c r="B328" s="58"/>
      <c r="C328" s="39"/>
      <c r="D328" s="53"/>
      <c r="E328" s="16" t="e">
        <f>SUM(#REF!/D328)*100</f>
        <v>#REF!</v>
      </c>
    </row>
    <row r="329" spans="1:5" ht="12.75">
      <c r="A329" s="37">
        <v>24</v>
      </c>
      <c r="B329" s="37">
        <v>2310</v>
      </c>
      <c r="C329" s="37" t="s">
        <v>80</v>
      </c>
      <c r="D329" s="53">
        <f>SUM(D330:D339)</f>
        <v>11900000</v>
      </c>
      <c r="E329" s="17"/>
    </row>
    <row r="330" spans="1:5" ht="12.75">
      <c r="A330" s="35"/>
      <c r="B330" s="37">
        <v>2321</v>
      </c>
      <c r="C330" s="40" t="s">
        <v>231</v>
      </c>
      <c r="D330" s="26">
        <v>50000</v>
      </c>
      <c r="E330" s="17"/>
    </row>
    <row r="331" spans="1:5" ht="12.75">
      <c r="A331" s="35"/>
      <c r="B331" s="35"/>
      <c r="C331" s="40" t="s">
        <v>232</v>
      </c>
      <c r="D331" s="26">
        <v>50000</v>
      </c>
      <c r="E331" s="17"/>
    </row>
    <row r="332" spans="1:5" ht="12.75">
      <c r="A332" s="35"/>
      <c r="B332" s="35"/>
      <c r="C332" s="40" t="s">
        <v>233</v>
      </c>
      <c r="D332" s="26">
        <v>2000000</v>
      </c>
      <c r="E332" s="17"/>
    </row>
    <row r="333" spans="1:5" ht="12.75">
      <c r="A333" s="35"/>
      <c r="B333" s="35"/>
      <c r="C333" s="40" t="s">
        <v>234</v>
      </c>
      <c r="D333" s="26">
        <v>1000000</v>
      </c>
      <c r="E333" s="17"/>
    </row>
    <row r="334" spans="1:5" ht="12.75">
      <c r="A334" s="35"/>
      <c r="B334" s="35"/>
      <c r="C334" s="40" t="s">
        <v>235</v>
      </c>
      <c r="D334" s="26">
        <v>100000</v>
      </c>
      <c r="E334" s="17"/>
    </row>
    <row r="335" spans="1:5" ht="12.75">
      <c r="A335" s="35"/>
      <c r="B335" s="35"/>
      <c r="C335" s="40" t="s">
        <v>236</v>
      </c>
      <c r="D335" s="26">
        <v>100000</v>
      </c>
      <c r="E335" s="17"/>
    </row>
    <row r="336" spans="1:5" ht="12.75">
      <c r="A336" s="35"/>
      <c r="B336" s="35"/>
      <c r="C336" s="40" t="s">
        <v>237</v>
      </c>
      <c r="D336" s="26">
        <v>3000000</v>
      </c>
      <c r="E336" s="17"/>
    </row>
    <row r="337" spans="1:5" ht="12.75">
      <c r="A337" s="35"/>
      <c r="B337" s="35"/>
      <c r="C337" s="40" t="s">
        <v>238</v>
      </c>
      <c r="D337" s="26">
        <v>1600000</v>
      </c>
      <c r="E337" s="17"/>
    </row>
    <row r="338" spans="1:5" ht="12.75">
      <c r="A338" s="35"/>
      <c r="B338" s="35"/>
      <c r="C338" s="40" t="s">
        <v>239</v>
      </c>
      <c r="D338" s="26">
        <v>3000000</v>
      </c>
      <c r="E338" s="17"/>
    </row>
    <row r="339" spans="1:5" ht="12.75">
      <c r="A339" s="35"/>
      <c r="B339" s="35"/>
      <c r="C339" s="40" t="s">
        <v>218</v>
      </c>
      <c r="D339" s="26">
        <v>1000000</v>
      </c>
      <c r="E339" s="17"/>
    </row>
    <row r="340" spans="1:5" ht="12.75">
      <c r="A340" s="35"/>
      <c r="B340" s="35"/>
      <c r="C340" s="40" t="s">
        <v>151</v>
      </c>
      <c r="D340" s="26"/>
      <c r="E340" s="17"/>
    </row>
    <row r="341" spans="1:5" ht="12.75">
      <c r="A341" s="35"/>
      <c r="B341" s="35"/>
      <c r="C341" s="37" t="s">
        <v>85</v>
      </c>
      <c r="D341" s="47">
        <f>SUM(D342:D345)</f>
        <v>900000</v>
      </c>
      <c r="E341" s="17"/>
    </row>
    <row r="342" spans="1:5" ht="12.75">
      <c r="A342" s="31">
        <v>1006</v>
      </c>
      <c r="B342" s="31">
        <v>3633</v>
      </c>
      <c r="C342" s="35" t="s">
        <v>314</v>
      </c>
      <c r="D342" s="26">
        <v>700000</v>
      </c>
      <c r="E342" s="17"/>
    </row>
    <row r="343" spans="1:5" ht="12.75">
      <c r="A343" s="31"/>
      <c r="B343" s="31"/>
      <c r="C343" s="35" t="s">
        <v>315</v>
      </c>
      <c r="D343" s="26"/>
      <c r="E343" s="17"/>
    </row>
    <row r="344" spans="1:5" ht="12.75">
      <c r="A344" s="5">
        <v>201718</v>
      </c>
      <c r="B344" s="41">
        <v>6171</v>
      </c>
      <c r="C344" s="35" t="s">
        <v>164</v>
      </c>
      <c r="D344" s="26">
        <v>200000</v>
      </c>
      <c r="E344" s="17"/>
    </row>
    <row r="345" spans="1:5" ht="12.75">
      <c r="A345" s="35"/>
      <c r="B345" s="35"/>
      <c r="C345" s="35"/>
      <c r="D345" s="26"/>
      <c r="E345" s="17"/>
    </row>
    <row r="346" spans="1:4" ht="12.75">
      <c r="A346" s="35"/>
      <c r="B346" s="35"/>
      <c r="C346" s="37" t="s">
        <v>82</v>
      </c>
      <c r="D346" s="47">
        <f>SUM(D347:D351)</f>
        <v>2450000</v>
      </c>
    </row>
    <row r="347" spans="1:4" ht="12.75">
      <c r="A347" s="41">
        <v>1114</v>
      </c>
      <c r="B347" s="31">
        <v>2219</v>
      </c>
      <c r="C347" s="35" t="s">
        <v>83</v>
      </c>
      <c r="D347" s="43">
        <v>50000</v>
      </c>
    </row>
    <row r="348" spans="1:4" ht="12.75">
      <c r="A348" s="5">
        <v>201602</v>
      </c>
      <c r="B348" s="31">
        <v>2212</v>
      </c>
      <c r="C348" s="35" t="s">
        <v>165</v>
      </c>
      <c r="D348" s="43">
        <v>200000</v>
      </c>
    </row>
    <row r="349" spans="1:4" ht="12.75">
      <c r="A349" s="7">
        <v>201706</v>
      </c>
      <c r="B349" s="31">
        <v>2212</v>
      </c>
      <c r="C349" s="35" t="s">
        <v>141</v>
      </c>
      <c r="D349" s="43">
        <v>2000000</v>
      </c>
    </row>
    <row r="350" spans="1:4" ht="12.75">
      <c r="A350" s="7">
        <v>201708</v>
      </c>
      <c r="B350" s="31">
        <v>2212</v>
      </c>
      <c r="C350" s="35" t="s">
        <v>84</v>
      </c>
      <c r="D350" s="43">
        <v>100000</v>
      </c>
    </row>
    <row r="351" spans="1:4" ht="12.75">
      <c r="A351" s="7">
        <v>201801</v>
      </c>
      <c r="B351" s="31">
        <v>2212</v>
      </c>
      <c r="C351" s="35" t="s">
        <v>219</v>
      </c>
      <c r="D351" s="43">
        <v>100000</v>
      </c>
    </row>
    <row r="352" spans="1:4" ht="12.75">
      <c r="A352" s="7"/>
      <c r="B352" s="31"/>
      <c r="C352" s="35"/>
      <c r="D352" s="43"/>
    </row>
    <row r="353" spans="1:4" ht="12.75">
      <c r="A353" s="7"/>
      <c r="B353" s="31"/>
      <c r="C353" s="35"/>
      <c r="D353" s="43"/>
    </row>
    <row r="354" spans="1:4" ht="12.75">
      <c r="A354" s="7"/>
      <c r="B354" s="31"/>
      <c r="C354" s="37" t="s">
        <v>166</v>
      </c>
      <c r="D354" s="47">
        <f>SUM(D355:D357)</f>
        <v>37000000</v>
      </c>
    </row>
    <row r="355" spans="1:4" ht="12.75">
      <c r="A355" s="7">
        <v>201424</v>
      </c>
      <c r="B355" s="31">
        <v>3639</v>
      </c>
      <c r="C355" s="35" t="s">
        <v>146</v>
      </c>
      <c r="D355" s="43">
        <v>4000000</v>
      </c>
    </row>
    <row r="356" spans="1:4" ht="12.75">
      <c r="A356" s="7">
        <v>201604</v>
      </c>
      <c r="B356" s="31">
        <v>3639</v>
      </c>
      <c r="C356" s="31" t="s">
        <v>147</v>
      </c>
      <c r="D356" s="43">
        <v>3000000</v>
      </c>
    </row>
    <row r="357" spans="1:4" ht="12.75">
      <c r="A357" s="7">
        <v>201715</v>
      </c>
      <c r="B357" s="31">
        <v>3639</v>
      </c>
      <c r="C357" s="35" t="s">
        <v>167</v>
      </c>
      <c r="D357" s="43">
        <v>30000000</v>
      </c>
    </row>
    <row r="358" spans="1:4" ht="12.75">
      <c r="A358" s="15"/>
      <c r="B358" s="35"/>
      <c r="C358" s="35"/>
      <c r="D358" s="43"/>
    </row>
    <row r="359" spans="1:4" ht="12.75">
      <c r="A359" s="15"/>
      <c r="B359" s="35"/>
      <c r="C359" s="37" t="s">
        <v>168</v>
      </c>
      <c r="D359" s="47">
        <f>SUM(D360:D367)</f>
        <v>61680000</v>
      </c>
    </row>
    <row r="360" spans="1:4" ht="12.75">
      <c r="A360" s="35">
        <v>3322</v>
      </c>
      <c r="B360" s="35">
        <v>3322</v>
      </c>
      <c r="C360" s="35" t="s">
        <v>81</v>
      </c>
      <c r="D360" s="26">
        <v>2000000</v>
      </c>
    </row>
    <row r="361" spans="1:4" ht="12.75">
      <c r="A361" s="5">
        <v>201519</v>
      </c>
      <c r="B361" s="30">
        <v>3113</v>
      </c>
      <c r="C361" s="35" t="s">
        <v>316</v>
      </c>
      <c r="D361" s="43">
        <v>16500000</v>
      </c>
    </row>
    <row r="362" spans="1:4" ht="12.75">
      <c r="A362" s="15">
        <v>201608</v>
      </c>
      <c r="B362" s="35">
        <v>3114</v>
      </c>
      <c r="C362" s="35" t="s">
        <v>169</v>
      </c>
      <c r="D362" s="43">
        <v>380000</v>
      </c>
    </row>
    <row r="363" spans="1:4" ht="12.75">
      <c r="A363" s="5">
        <v>201617</v>
      </c>
      <c r="B363" s="30">
        <v>3111</v>
      </c>
      <c r="C363" s="41" t="s">
        <v>144</v>
      </c>
      <c r="D363" s="43">
        <v>500000</v>
      </c>
    </row>
    <row r="364" spans="1:4" ht="12.75">
      <c r="A364" s="5">
        <v>201620</v>
      </c>
      <c r="B364" s="30">
        <v>3613</v>
      </c>
      <c r="C364" s="41" t="s">
        <v>145</v>
      </c>
      <c r="D364" s="43">
        <v>500000</v>
      </c>
    </row>
    <row r="365" spans="1:4" ht="12.75">
      <c r="A365" s="15">
        <v>201710</v>
      </c>
      <c r="B365" s="35">
        <v>3612</v>
      </c>
      <c r="C365" s="35" t="s">
        <v>170</v>
      </c>
      <c r="D365" s="43">
        <v>300000</v>
      </c>
    </row>
    <row r="366" spans="1:4" ht="12.75">
      <c r="A366" s="3">
        <v>201711</v>
      </c>
      <c r="B366" s="31">
        <v>3612</v>
      </c>
      <c r="C366" s="35" t="s">
        <v>143</v>
      </c>
      <c r="D366" s="43">
        <v>1500000</v>
      </c>
    </row>
    <row r="367" spans="1:4" ht="12.75">
      <c r="A367" s="5">
        <v>201713</v>
      </c>
      <c r="B367" s="31">
        <v>3113</v>
      </c>
      <c r="C367" s="35" t="s">
        <v>317</v>
      </c>
      <c r="D367" s="43">
        <v>40000000</v>
      </c>
    </row>
    <row r="368" spans="1:4" ht="12.75">
      <c r="A368" s="15"/>
      <c r="B368" s="35"/>
      <c r="C368" s="35"/>
      <c r="D368" s="43"/>
    </row>
    <row r="369" spans="1:4" ht="12.75">
      <c r="A369" s="15"/>
      <c r="B369" s="35"/>
      <c r="C369" s="37" t="s">
        <v>86</v>
      </c>
      <c r="D369" s="47">
        <f>SUM(D370:D378)</f>
        <v>2380000</v>
      </c>
    </row>
    <row r="370" spans="1:4" ht="12.75">
      <c r="A370" s="15">
        <v>201326</v>
      </c>
      <c r="B370" s="35">
        <v>3639</v>
      </c>
      <c r="C370" s="35" t="s">
        <v>171</v>
      </c>
      <c r="D370" s="43">
        <v>500000</v>
      </c>
    </row>
    <row r="371" spans="1:4" ht="12.75">
      <c r="A371" s="5">
        <v>201619</v>
      </c>
      <c r="B371" s="30">
        <v>3419</v>
      </c>
      <c r="C371" s="41" t="s">
        <v>150</v>
      </c>
      <c r="D371" s="43">
        <v>200000</v>
      </c>
    </row>
    <row r="372" spans="1:4" ht="12.75">
      <c r="A372" s="5">
        <v>201621</v>
      </c>
      <c r="C372" s="41" t="s">
        <v>172</v>
      </c>
      <c r="D372" s="43">
        <v>100000</v>
      </c>
    </row>
    <row r="373" spans="1:4" ht="12.75">
      <c r="A373" s="5">
        <v>201624</v>
      </c>
      <c r="B373" s="34">
        <v>3639</v>
      </c>
      <c r="C373" s="41" t="s">
        <v>152</v>
      </c>
      <c r="D373" s="43">
        <v>70000</v>
      </c>
    </row>
    <row r="374" spans="1:4" ht="12.75">
      <c r="A374" s="5">
        <v>201701</v>
      </c>
      <c r="B374" s="34">
        <v>2341</v>
      </c>
      <c r="C374" s="41" t="s">
        <v>173</v>
      </c>
      <c r="D374" s="43">
        <v>500000</v>
      </c>
    </row>
    <row r="375" spans="1:4" ht="12.75">
      <c r="A375" s="5">
        <v>201705</v>
      </c>
      <c r="B375" s="34">
        <v>3639</v>
      </c>
      <c r="C375" s="41" t="s">
        <v>153</v>
      </c>
      <c r="D375" s="43">
        <v>500000</v>
      </c>
    </row>
    <row r="376" spans="1:4" ht="12.75">
      <c r="A376" s="5">
        <v>201719</v>
      </c>
      <c r="B376" s="41">
        <v>3114</v>
      </c>
      <c r="C376" s="41" t="s">
        <v>174</v>
      </c>
      <c r="D376" s="43">
        <v>140000</v>
      </c>
    </row>
    <row r="377" spans="1:4" ht="12.75">
      <c r="A377" s="5">
        <v>201720</v>
      </c>
      <c r="B377" s="41">
        <v>3419</v>
      </c>
      <c r="C377" s="41" t="s">
        <v>175</v>
      </c>
      <c r="D377" s="43">
        <v>220000</v>
      </c>
    </row>
    <row r="378" spans="1:4" ht="12.75">
      <c r="A378" s="5">
        <v>201721</v>
      </c>
      <c r="B378" s="41">
        <v>3419</v>
      </c>
      <c r="C378" s="41" t="s">
        <v>176</v>
      </c>
      <c r="D378" s="43">
        <v>150000</v>
      </c>
    </row>
    <row r="379" spans="1:4" ht="12.75">
      <c r="A379" s="31"/>
      <c r="B379" s="31"/>
      <c r="C379" s="8"/>
      <c r="D379" s="43"/>
    </row>
    <row r="380" spans="1:4" ht="12.75">
      <c r="A380" s="14"/>
      <c r="B380" s="14"/>
      <c r="C380" s="14"/>
      <c r="D380" s="49"/>
    </row>
    <row r="381" spans="1:4" ht="12.75">
      <c r="A381" s="14" t="s">
        <v>18</v>
      </c>
      <c r="B381" s="14"/>
      <c r="C381" s="14"/>
      <c r="D381" s="51">
        <f>D116+D120+D125+D131+D164+D186+D195+D202+D224+D234+D267+D272+D275+D288+D296+D301+D303+D311</f>
        <v>217519751.48000002</v>
      </c>
    </row>
    <row r="382" spans="1:4" ht="12.75">
      <c r="A382" s="36"/>
      <c r="B382" s="36"/>
      <c r="C382" s="14"/>
      <c r="D382" s="49"/>
    </row>
    <row r="383" spans="1:4" ht="12.75">
      <c r="A383" s="8" t="s">
        <v>1</v>
      </c>
      <c r="B383" s="31"/>
      <c r="C383" s="31"/>
      <c r="D383" s="43">
        <f>D109-D381</f>
        <v>0</v>
      </c>
    </row>
    <row r="384" spans="1:4" ht="12.75">
      <c r="A384" s="41"/>
      <c r="B384" s="31"/>
      <c r="C384" s="31"/>
      <c r="D384" s="43"/>
    </row>
    <row r="385" spans="1:3" ht="12.75">
      <c r="A385" s="31"/>
      <c r="B385" s="31"/>
      <c r="C385" s="31"/>
    </row>
    <row r="386" spans="1:3" ht="12.75">
      <c r="A386" s="13" t="s">
        <v>19</v>
      </c>
      <c r="B386" s="8"/>
      <c r="C386" s="8"/>
    </row>
    <row r="387" spans="1:3" ht="12.75">
      <c r="A387" s="13" t="s">
        <v>20</v>
      </c>
      <c r="B387" s="8"/>
      <c r="C387" s="8"/>
    </row>
    <row r="388" spans="1:3" ht="12.75">
      <c r="A388" s="13"/>
      <c r="B388" s="8"/>
      <c r="C388" s="8"/>
    </row>
    <row r="389" spans="1:3" ht="12.75">
      <c r="A389" s="13" t="s">
        <v>14</v>
      </c>
      <c r="B389" s="8"/>
      <c r="C389" s="8"/>
    </row>
    <row r="390" spans="1:3" ht="12.75">
      <c r="A390" s="13" t="s">
        <v>16</v>
      </c>
      <c r="B390" s="8"/>
      <c r="C390" s="8"/>
    </row>
    <row r="391" spans="1:3" ht="12.75">
      <c r="A391" s="13" t="s">
        <v>15</v>
      </c>
      <c r="B391" s="8"/>
      <c r="C391" s="8"/>
    </row>
    <row r="392" spans="1:3" ht="12.75">
      <c r="A392" s="13"/>
      <c r="B392" s="8"/>
      <c r="C392" s="8"/>
    </row>
    <row r="393" spans="1:3" ht="12.75">
      <c r="A393" s="13" t="s">
        <v>96</v>
      </c>
      <c r="B393" s="8"/>
      <c r="C393" s="8"/>
    </row>
    <row r="394" spans="1:3" ht="12.75">
      <c r="A394" s="13" t="s">
        <v>88</v>
      </c>
      <c r="B394" s="8"/>
      <c r="C394" s="8"/>
    </row>
    <row r="395" spans="1:3" ht="12.75">
      <c r="A395" s="13" t="s">
        <v>89</v>
      </c>
      <c r="B395" s="8"/>
      <c r="C395" s="8"/>
    </row>
    <row r="396" spans="1:3" ht="12.75">
      <c r="A396" s="13"/>
      <c r="B396" s="8"/>
      <c r="C396" s="8"/>
    </row>
    <row r="397" spans="1:3" ht="12.75">
      <c r="A397" s="13" t="s">
        <v>90</v>
      </c>
      <c r="B397" s="8"/>
      <c r="C397" s="8"/>
    </row>
    <row r="398" spans="1:3" ht="12.75">
      <c r="A398" s="13" t="s">
        <v>91</v>
      </c>
      <c r="B398" s="8"/>
      <c r="C398" s="8"/>
    </row>
    <row r="399" spans="1:3" ht="12.75">
      <c r="A399" s="13"/>
      <c r="B399" s="8"/>
      <c r="C399" s="8"/>
    </row>
    <row r="400" spans="1:3" ht="12.75">
      <c r="A400" s="8" t="s">
        <v>92</v>
      </c>
      <c r="B400" s="8"/>
      <c r="C400" s="8"/>
    </row>
    <row r="401" spans="1:3" ht="12.75">
      <c r="A401" s="8" t="s">
        <v>93</v>
      </c>
      <c r="B401" s="8"/>
      <c r="C401" s="8"/>
    </row>
    <row r="402" spans="1:3" ht="12.75">
      <c r="A402" s="8" t="s">
        <v>73</v>
      </c>
      <c r="B402" s="8"/>
      <c r="C402" s="8"/>
    </row>
    <row r="403" spans="1:3" ht="12.75">
      <c r="A403" s="8" t="s">
        <v>94</v>
      </c>
      <c r="B403" s="8"/>
      <c r="C403" s="8"/>
    </row>
    <row r="404" spans="1:3" ht="12.75">
      <c r="A404" s="8" t="s">
        <v>95</v>
      </c>
      <c r="B404" s="8"/>
      <c r="C404" s="8"/>
    </row>
    <row r="405" spans="1:3" ht="12.75">
      <c r="A405" s="8"/>
      <c r="B405" s="8"/>
      <c r="C405" s="8"/>
    </row>
    <row r="406" spans="1:3" ht="12.75">
      <c r="A406" s="8" t="s">
        <v>21</v>
      </c>
      <c r="B406" s="8"/>
      <c r="C406" s="8"/>
    </row>
    <row r="407" spans="1:3" ht="12.75">
      <c r="A407" s="8" t="s">
        <v>72</v>
      </c>
      <c r="B407" s="8"/>
      <c r="C407" s="8"/>
    </row>
    <row r="408" spans="1:3" ht="12.75">
      <c r="A408" s="8"/>
      <c r="B408" s="8"/>
      <c r="C408" s="8"/>
    </row>
    <row r="409" spans="1:3" ht="12.75">
      <c r="A409" s="8"/>
      <c r="B409" s="8"/>
      <c r="C409" s="8"/>
    </row>
    <row r="410" spans="1:3" ht="12.75">
      <c r="A410" s="37" t="s">
        <v>221</v>
      </c>
      <c r="B410" s="42"/>
      <c r="C410" s="42"/>
    </row>
    <row r="411" spans="1:3" ht="12.75">
      <c r="A411" s="37" t="s">
        <v>222</v>
      </c>
      <c r="B411" s="42"/>
      <c r="C411" s="42"/>
    </row>
    <row r="412" spans="1:3" ht="12.75">
      <c r="A412" s="37" t="s">
        <v>223</v>
      </c>
      <c r="B412" s="42"/>
      <c r="C412" s="42"/>
    </row>
    <row r="413" spans="1:3" ht="12.75">
      <c r="A413" s="37" t="s">
        <v>224</v>
      </c>
      <c r="B413" s="42"/>
      <c r="C413" s="42"/>
    </row>
    <row r="414" spans="1:3" ht="12.75">
      <c r="A414" s="37" t="s">
        <v>225</v>
      </c>
      <c r="B414" s="42"/>
      <c r="C414" s="42"/>
    </row>
    <row r="415" ht="12.75">
      <c r="A415" s="34"/>
    </row>
    <row r="417" ht="12.75">
      <c r="A417" s="30" t="s">
        <v>189</v>
      </c>
    </row>
  </sheetData>
  <sheetProtection/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zoomScale="125" zoomScaleNormal="125" zoomScalePageLayoutView="0" workbookViewId="0" topLeftCell="A1">
      <pane ySplit="5" topLeftCell="A51" activePane="bottomLeft" state="frozen"/>
      <selection pane="topLeft" activeCell="A1" sqref="A1"/>
      <selection pane="bottomLeft" activeCell="A58" sqref="A58:F58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567</v>
      </c>
      <c r="B2" s="60"/>
      <c r="C2" s="60"/>
      <c r="D2" s="60"/>
      <c r="E2" s="19"/>
      <c r="F2" s="60"/>
      <c r="G2" s="39"/>
    </row>
    <row r="3" spans="1:7" ht="12.75">
      <c r="A3" s="38" t="s">
        <v>566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3:6" s="37" customFormat="1" ht="12.75">
      <c r="C9" s="15" t="s">
        <v>455</v>
      </c>
      <c r="D9" s="20"/>
      <c r="E9" s="22"/>
      <c r="F9" s="20"/>
    </row>
    <row r="10" spans="2:6" s="37" customFormat="1" ht="12.75">
      <c r="B10" s="15">
        <v>4116</v>
      </c>
      <c r="C10" s="5" t="s">
        <v>528</v>
      </c>
      <c r="D10" s="23">
        <v>0</v>
      </c>
      <c r="E10" s="22">
        <v>110018.4</v>
      </c>
      <c r="F10" s="23">
        <f>SUM(D10:E10)</f>
        <v>110018.4</v>
      </c>
    </row>
    <row r="11" spans="2:6" s="37" customFormat="1" ht="12.75">
      <c r="B11" s="15">
        <v>4116</v>
      </c>
      <c r="C11" s="5" t="s">
        <v>533</v>
      </c>
      <c r="D11" s="23">
        <v>0</v>
      </c>
      <c r="E11" s="22">
        <v>188867.2</v>
      </c>
      <c r="F11" s="23">
        <f>SUM(D11:E11)</f>
        <v>188867.2</v>
      </c>
    </row>
    <row r="12" spans="2:6" s="37" customFormat="1" ht="12.75">
      <c r="B12" s="15">
        <v>4116</v>
      </c>
      <c r="C12" s="5" t="s">
        <v>579</v>
      </c>
      <c r="D12" s="23">
        <v>0</v>
      </c>
      <c r="E12" s="22">
        <v>606193.6</v>
      </c>
      <c r="F12" s="23">
        <f>SUM(D12:E12)</f>
        <v>606193.6</v>
      </c>
    </row>
    <row r="13" spans="2:6" s="37" customFormat="1" ht="12.75">
      <c r="B13" s="15">
        <v>4116</v>
      </c>
      <c r="C13" s="5" t="s">
        <v>541</v>
      </c>
      <c r="D13" s="23">
        <v>0</v>
      </c>
      <c r="E13" s="22">
        <v>400000</v>
      </c>
      <c r="F13" s="23">
        <f>SUM(D13:E13)</f>
        <v>400000</v>
      </c>
    </row>
    <row r="14" spans="2:6" s="37" customFormat="1" ht="12.75">
      <c r="B14" s="15"/>
      <c r="C14" s="5"/>
      <c r="D14" s="23"/>
      <c r="E14" s="22"/>
      <c r="F14" s="23"/>
    </row>
    <row r="15" spans="2:6" s="37" customFormat="1" ht="12.75">
      <c r="B15" s="15"/>
      <c r="C15" s="15" t="s">
        <v>157</v>
      </c>
      <c r="D15" s="23"/>
      <c r="E15" s="22"/>
      <c r="F15" s="23"/>
    </row>
    <row r="16" spans="2:6" s="37" customFormat="1" ht="12.75">
      <c r="B16" s="15">
        <v>4122</v>
      </c>
      <c r="C16" s="15" t="s">
        <v>536</v>
      </c>
      <c r="D16" s="23">
        <v>0</v>
      </c>
      <c r="E16" s="22">
        <v>334388</v>
      </c>
      <c r="F16" s="23">
        <f>SUM(D16:E16)</f>
        <v>334388</v>
      </c>
    </row>
    <row r="17" spans="2:6" s="37" customFormat="1" ht="12.75">
      <c r="B17" s="15"/>
      <c r="C17" s="5"/>
      <c r="D17" s="23"/>
      <c r="E17" s="22"/>
      <c r="F17" s="23"/>
    </row>
    <row r="18" spans="2:6" s="37" customFormat="1" ht="12.75">
      <c r="B18" s="15"/>
      <c r="C18" s="15" t="s">
        <v>158</v>
      </c>
      <c r="D18" s="23"/>
      <c r="E18" s="22"/>
      <c r="F18" s="23"/>
    </row>
    <row r="19" spans="2:6" s="37" customFormat="1" ht="12.75">
      <c r="B19" s="15">
        <v>4216</v>
      </c>
      <c r="C19" s="5" t="s">
        <v>547</v>
      </c>
      <c r="D19" s="23">
        <v>300000</v>
      </c>
      <c r="E19" s="22">
        <v>251861</v>
      </c>
      <c r="F19" s="23">
        <f>SUM(D19:E19)</f>
        <v>551861</v>
      </c>
    </row>
    <row r="20" spans="2:6" s="37" customFormat="1" ht="12.75">
      <c r="B20" s="15"/>
      <c r="C20" s="5"/>
      <c r="D20" s="23"/>
      <c r="E20" s="22"/>
      <c r="F20" s="23"/>
    </row>
    <row r="21" spans="1:6" s="37" customFormat="1" ht="12.75">
      <c r="A21" s="9">
        <v>3111</v>
      </c>
      <c r="B21" s="9">
        <v>2122</v>
      </c>
      <c r="C21" s="9" t="s">
        <v>582</v>
      </c>
      <c r="D21" s="10">
        <v>97352</v>
      </c>
      <c r="E21" s="22">
        <v>950</v>
      </c>
      <c r="F21" s="23">
        <f>SUM(D21:E21)</f>
        <v>98302</v>
      </c>
    </row>
    <row r="22" spans="2:6" s="37" customFormat="1" ht="12.75">
      <c r="B22" s="15"/>
      <c r="C22" s="5"/>
      <c r="D22" s="23"/>
      <c r="E22" s="22"/>
      <c r="F22" s="23"/>
    </row>
    <row r="23" spans="1:6" s="37" customFormat="1" ht="12.75">
      <c r="A23" s="9">
        <v>3639</v>
      </c>
      <c r="B23" s="9">
        <v>3122</v>
      </c>
      <c r="C23" s="15" t="s">
        <v>575</v>
      </c>
      <c r="D23" s="23">
        <v>0</v>
      </c>
      <c r="E23" s="22">
        <v>325000</v>
      </c>
      <c r="F23" s="23">
        <f>SUM(D23:E23)</f>
        <v>325000</v>
      </c>
    </row>
    <row r="24" spans="2:6" s="37" customFormat="1" ht="12.75">
      <c r="B24" s="68"/>
      <c r="C24" s="9"/>
      <c r="D24" s="10"/>
      <c r="E24" s="22"/>
      <c r="F24" s="23"/>
    </row>
    <row r="25" spans="1:6" s="37" customFormat="1" ht="12.75">
      <c r="A25" s="37" t="s">
        <v>328</v>
      </c>
      <c r="B25" s="15"/>
      <c r="C25" s="15"/>
      <c r="D25" s="25" t="s">
        <v>329</v>
      </c>
      <c r="E25" s="22">
        <f>SUM(E5:E24)</f>
        <v>2217278.2</v>
      </c>
      <c r="F25" s="25" t="s">
        <v>329</v>
      </c>
    </row>
    <row r="26" spans="4:6" ht="12.75">
      <c r="D26" s="23"/>
      <c r="F26" s="23"/>
    </row>
    <row r="27" spans="1:6" s="37" customFormat="1" ht="12.75">
      <c r="A27" s="37" t="s">
        <v>568</v>
      </c>
      <c r="B27" s="20"/>
      <c r="C27" s="20"/>
      <c r="D27" s="25" t="s">
        <v>329</v>
      </c>
      <c r="E27" s="22">
        <f>'RO č.8 RM'!E20</f>
        <v>142087092.31</v>
      </c>
      <c r="F27" s="25" t="s">
        <v>329</v>
      </c>
    </row>
    <row r="28" spans="1:6" s="37" customFormat="1" ht="12.75">
      <c r="A28" s="38" t="s">
        <v>548</v>
      </c>
      <c r="B28" s="60"/>
      <c r="C28" s="60"/>
      <c r="D28" s="66" t="s">
        <v>329</v>
      </c>
      <c r="E28" s="19">
        <f>SUM(E25+E27)</f>
        <v>144304370.51</v>
      </c>
      <c r="F28" s="66" t="s">
        <v>329</v>
      </c>
    </row>
    <row r="29" spans="4:7" ht="12.75">
      <c r="D29" s="23"/>
      <c r="F29" s="23"/>
      <c r="G29" s="16"/>
    </row>
    <row r="30" spans="1:6" s="37" customFormat="1" ht="12.75">
      <c r="A30" s="37" t="s">
        <v>10</v>
      </c>
      <c r="B30" s="20"/>
      <c r="C30" s="20"/>
      <c r="D30" s="22"/>
      <c r="E30" s="22"/>
      <c r="F30" s="22"/>
    </row>
    <row r="31" spans="2:6" s="37" customFormat="1" ht="12.75">
      <c r="B31" s="20"/>
      <c r="C31" s="20"/>
      <c r="D31" s="22"/>
      <c r="E31" s="22"/>
      <c r="F31" s="22"/>
    </row>
    <row r="32" spans="1:6" ht="12.75">
      <c r="A32" s="33"/>
      <c r="B32" s="9"/>
      <c r="C32" s="9"/>
      <c r="D32" s="18"/>
      <c r="F32" s="23"/>
    </row>
    <row r="33" spans="1:6" s="37" customFormat="1" ht="12.75">
      <c r="A33" s="37" t="s">
        <v>331</v>
      </c>
      <c r="B33" s="20"/>
      <c r="C33" s="20"/>
      <c r="D33" s="25" t="s">
        <v>329</v>
      </c>
      <c r="E33" s="22">
        <f>SUM(E30:E32)</f>
        <v>0</v>
      </c>
      <c r="F33" s="25" t="s">
        <v>329</v>
      </c>
    </row>
    <row r="34" spans="1:6" s="37" customFormat="1" ht="12.75">
      <c r="A34" s="37" t="s">
        <v>332</v>
      </c>
      <c r="B34" s="20"/>
      <c r="C34" s="20"/>
      <c r="D34" s="25" t="s">
        <v>329</v>
      </c>
      <c r="E34" s="22">
        <f>SUM(E25+E33)</f>
        <v>2217278.2</v>
      </c>
      <c r="F34" s="25" t="s">
        <v>329</v>
      </c>
    </row>
    <row r="35" spans="4:6" ht="12.75">
      <c r="D35" s="23"/>
      <c r="F35" s="23"/>
    </row>
    <row r="36" spans="1:6" s="37" customFormat="1" ht="12.75">
      <c r="A36" s="37" t="s">
        <v>569</v>
      </c>
      <c r="B36" s="20"/>
      <c r="C36" s="20"/>
      <c r="D36" s="25" t="s">
        <v>329</v>
      </c>
      <c r="E36" s="22">
        <f>'RO č.8 RM'!E29</f>
        <v>237185283.31</v>
      </c>
      <c r="F36" s="25" t="s">
        <v>329</v>
      </c>
    </row>
    <row r="37" spans="1:6" s="37" customFormat="1" ht="12.75">
      <c r="A37" s="38" t="s">
        <v>549</v>
      </c>
      <c r="B37" s="60"/>
      <c r="C37" s="60"/>
      <c r="D37" s="66" t="s">
        <v>329</v>
      </c>
      <c r="E37" s="19">
        <f>SUM(E34+E36)</f>
        <v>239402561.51</v>
      </c>
      <c r="F37" s="66" t="s">
        <v>329</v>
      </c>
    </row>
    <row r="38" spans="2:6" s="37" customFormat="1" ht="12.75">
      <c r="B38" s="20"/>
      <c r="C38" s="20"/>
      <c r="D38" s="22"/>
      <c r="E38" s="22"/>
      <c r="F38" s="22"/>
    </row>
    <row r="39" spans="1:6" s="37" customFormat="1" ht="15">
      <c r="A39" s="64" t="s">
        <v>333</v>
      </c>
      <c r="B39" s="20"/>
      <c r="C39" s="20"/>
      <c r="D39" s="22"/>
      <c r="E39" s="22"/>
      <c r="F39" s="22"/>
    </row>
    <row r="40" spans="1:6" s="37" customFormat="1" ht="12.75">
      <c r="A40" s="37" t="s">
        <v>334</v>
      </c>
      <c r="B40" s="20" t="s">
        <v>0</v>
      </c>
      <c r="C40" s="20"/>
      <c r="D40" s="22"/>
      <c r="E40" s="22"/>
      <c r="F40" s="22"/>
    </row>
    <row r="41" spans="2:6" s="37" customFormat="1" ht="12.75">
      <c r="B41" s="20"/>
      <c r="C41" s="20"/>
      <c r="D41" s="22"/>
      <c r="E41" s="22"/>
      <c r="F41" s="22"/>
    </row>
    <row r="42" spans="1:6" s="37" customFormat="1" ht="12.75">
      <c r="A42" s="15" t="s">
        <v>117</v>
      </c>
      <c r="B42" s="15"/>
      <c r="C42" s="15"/>
      <c r="D42" s="22"/>
      <c r="E42" s="22"/>
      <c r="F42" s="22"/>
    </row>
    <row r="43" spans="1:6" s="37" customFormat="1" ht="12.75">
      <c r="A43" s="15">
        <v>1</v>
      </c>
      <c r="B43" s="15">
        <v>3111</v>
      </c>
      <c r="C43" s="15" t="s">
        <v>534</v>
      </c>
      <c r="D43" s="23">
        <v>0</v>
      </c>
      <c r="E43" s="22">
        <v>188867.2</v>
      </c>
      <c r="F43" s="23">
        <f>SUM(D43:E43)</f>
        <v>188867.2</v>
      </c>
    </row>
    <row r="44" spans="1:6" s="37" customFormat="1" ht="12.75">
      <c r="A44" s="15"/>
      <c r="B44" s="15"/>
      <c r="C44" s="15"/>
      <c r="D44" s="23"/>
      <c r="E44" s="22"/>
      <c r="F44" s="23"/>
    </row>
    <row r="45" spans="1:6" s="37" customFormat="1" ht="12.75">
      <c r="A45" s="15" t="s">
        <v>118</v>
      </c>
      <c r="B45" s="15"/>
      <c r="C45" s="15"/>
      <c r="D45" s="23"/>
      <c r="E45" s="22"/>
      <c r="F45" s="23"/>
    </row>
    <row r="46" spans="1:6" s="37" customFormat="1" ht="12.75">
      <c r="A46" s="15">
        <v>2</v>
      </c>
      <c r="B46" s="15">
        <v>3111</v>
      </c>
      <c r="C46" s="15" t="s">
        <v>581</v>
      </c>
      <c r="D46" s="10">
        <v>91075</v>
      </c>
      <c r="E46" s="22">
        <v>950</v>
      </c>
      <c r="F46" s="23">
        <f>SUM(D46:E46)</f>
        <v>92025</v>
      </c>
    </row>
    <row r="47" spans="1:6" s="37" customFormat="1" ht="12.75">
      <c r="A47" s="15"/>
      <c r="B47" s="15"/>
      <c r="C47" s="15"/>
      <c r="D47" s="23"/>
      <c r="E47" s="22"/>
      <c r="F47" s="23"/>
    </row>
    <row r="48" spans="1:6" s="37" customFormat="1" ht="12.75">
      <c r="A48" s="15" t="s">
        <v>47</v>
      </c>
      <c r="B48" s="20"/>
      <c r="C48" s="20"/>
      <c r="D48" s="23"/>
      <c r="E48" s="22"/>
      <c r="F48" s="23"/>
    </row>
    <row r="49" spans="1:6" s="37" customFormat="1" ht="12.75">
      <c r="A49" s="15">
        <v>51</v>
      </c>
      <c r="B49" s="15">
        <v>3113</v>
      </c>
      <c r="C49" s="15" t="s">
        <v>538</v>
      </c>
      <c r="D49" s="23">
        <v>0</v>
      </c>
      <c r="E49" s="22">
        <v>24388</v>
      </c>
      <c r="F49" s="23">
        <f>SUM(D49:E49)</f>
        <v>24388</v>
      </c>
    </row>
    <row r="50" spans="1:6" s="37" customFormat="1" ht="12.75">
      <c r="A50" s="15">
        <v>51</v>
      </c>
      <c r="B50" s="15">
        <v>3113</v>
      </c>
      <c r="C50" s="15" t="s">
        <v>580</v>
      </c>
      <c r="D50" s="23">
        <v>0</v>
      </c>
      <c r="E50" s="22">
        <v>606193.6</v>
      </c>
      <c r="F50" s="23">
        <f>SUM(D50:E50)</f>
        <v>606193.6</v>
      </c>
    </row>
    <row r="51" spans="2:6" s="37" customFormat="1" ht="12.75">
      <c r="B51" s="20"/>
      <c r="C51" s="20"/>
      <c r="D51" s="22"/>
      <c r="E51" s="22"/>
      <c r="F51" s="22"/>
    </row>
    <row r="52" spans="1:6" s="37" customFormat="1" ht="12.75">
      <c r="A52" s="15" t="s">
        <v>564</v>
      </c>
      <c r="B52" s="15"/>
      <c r="C52" s="15"/>
      <c r="D52" s="22"/>
      <c r="E52" s="22"/>
      <c r="F52" s="22"/>
    </row>
    <row r="53" spans="1:6" s="37" customFormat="1" ht="12.75">
      <c r="A53" s="15">
        <v>52</v>
      </c>
      <c r="B53" s="15">
        <v>3114</v>
      </c>
      <c r="C53" s="15" t="s">
        <v>556</v>
      </c>
      <c r="D53" s="23">
        <v>560000</v>
      </c>
      <c r="E53" s="22">
        <v>48000</v>
      </c>
      <c r="F53" s="23">
        <f>SUM(D53:E53)</f>
        <v>608000</v>
      </c>
    </row>
    <row r="54" spans="1:6" s="37" customFormat="1" ht="12.75">
      <c r="A54" s="15">
        <v>52</v>
      </c>
      <c r="B54" s="15">
        <v>3114</v>
      </c>
      <c r="C54" s="15" t="s">
        <v>529</v>
      </c>
      <c r="D54" s="23">
        <v>0</v>
      </c>
      <c r="E54" s="22">
        <v>110018.4</v>
      </c>
      <c r="F54" s="23">
        <f>SUM(D54:E54)</f>
        <v>110018.4</v>
      </c>
    </row>
    <row r="55" spans="1:6" s="37" customFormat="1" ht="12.75">
      <c r="A55" s="15">
        <v>52</v>
      </c>
      <c r="B55" s="15">
        <v>3114</v>
      </c>
      <c r="C55" s="15" t="s">
        <v>537</v>
      </c>
      <c r="D55" s="23">
        <v>0</v>
      </c>
      <c r="E55" s="22">
        <v>310000</v>
      </c>
      <c r="F55" s="23">
        <f>SUM(D55:E55)</f>
        <v>310000</v>
      </c>
    </row>
    <row r="56" spans="1:6" s="37" customFormat="1" ht="12.75">
      <c r="A56" s="15">
        <v>52</v>
      </c>
      <c r="B56" s="15">
        <v>3114</v>
      </c>
      <c r="C56" s="15" t="s">
        <v>577</v>
      </c>
      <c r="D56" s="23">
        <v>0</v>
      </c>
      <c r="E56" s="22">
        <v>21653</v>
      </c>
      <c r="F56" s="23">
        <f>SUM(D56:E56)</f>
        <v>21653</v>
      </c>
    </row>
    <row r="57" spans="1:6" s="37" customFormat="1" ht="12.75">
      <c r="A57" s="15"/>
      <c r="B57" s="15"/>
      <c r="C57" s="15"/>
      <c r="D57" s="23"/>
      <c r="E57" s="22"/>
      <c r="F57" s="23"/>
    </row>
    <row r="58" spans="1:6" s="37" customFormat="1" ht="12.75">
      <c r="A58" s="15">
        <v>0</v>
      </c>
      <c r="B58" s="15">
        <v>3419</v>
      </c>
      <c r="C58" s="15" t="s">
        <v>502</v>
      </c>
      <c r="D58" s="10">
        <v>800000</v>
      </c>
      <c r="E58" s="22">
        <v>300000</v>
      </c>
      <c r="F58" s="23">
        <f>SUM(D58:E58)</f>
        <v>1100000</v>
      </c>
    </row>
    <row r="59" spans="1:6" s="37" customFormat="1" ht="12.75">
      <c r="A59" s="20"/>
      <c r="B59" s="20"/>
      <c r="C59" s="20"/>
      <c r="D59" s="10"/>
      <c r="E59" s="22"/>
      <c r="F59" s="23"/>
    </row>
    <row r="60" spans="1:6" s="37" customFormat="1" ht="12.75">
      <c r="A60" s="15" t="s">
        <v>124</v>
      </c>
      <c r="B60" s="15"/>
      <c r="C60" s="15"/>
      <c r="D60" s="10"/>
      <c r="E60" s="22"/>
      <c r="F60" s="23"/>
    </row>
    <row r="61" spans="1:6" s="37" customFormat="1" ht="12.75">
      <c r="A61" s="15">
        <v>0</v>
      </c>
      <c r="B61" s="15">
        <v>3511</v>
      </c>
      <c r="C61" s="15" t="s">
        <v>530</v>
      </c>
      <c r="D61" s="10">
        <v>0</v>
      </c>
      <c r="E61" s="22">
        <v>318115</v>
      </c>
      <c r="F61" s="23">
        <f>SUM(D61:E61)</f>
        <v>318115</v>
      </c>
    </row>
    <row r="62" spans="1:6" s="37" customFormat="1" ht="12.75">
      <c r="A62" s="15">
        <v>282</v>
      </c>
      <c r="B62" s="15">
        <v>4350</v>
      </c>
      <c r="C62" s="15" t="s">
        <v>565</v>
      </c>
      <c r="D62" s="10">
        <v>0</v>
      </c>
      <c r="E62" s="22">
        <v>72086</v>
      </c>
      <c r="F62" s="23">
        <f>SUM(D62:E62)</f>
        <v>72086</v>
      </c>
    </row>
    <row r="63" spans="1:6" s="37" customFormat="1" ht="12.75">
      <c r="A63" s="15"/>
      <c r="B63" s="15"/>
      <c r="C63" s="15"/>
      <c r="D63" s="10"/>
      <c r="E63" s="22"/>
      <c r="F63" s="23"/>
    </row>
    <row r="64" spans="1:6" s="37" customFormat="1" ht="12.75">
      <c r="A64" s="15">
        <v>164</v>
      </c>
      <c r="B64" s="15">
        <v>3315</v>
      </c>
      <c r="C64" s="15" t="s">
        <v>557</v>
      </c>
      <c r="D64" s="10">
        <v>716250</v>
      </c>
      <c r="E64" s="22">
        <v>31000</v>
      </c>
      <c r="F64" s="23">
        <f>SUM(D64:E64)</f>
        <v>747250</v>
      </c>
    </row>
    <row r="65" spans="1:6" s="37" customFormat="1" ht="12.75">
      <c r="A65" s="15"/>
      <c r="B65" s="15"/>
      <c r="C65" s="15" t="s">
        <v>558</v>
      </c>
      <c r="D65" s="10"/>
      <c r="E65" s="22"/>
      <c r="F65" s="23"/>
    </row>
    <row r="66" spans="1:6" s="37" customFormat="1" ht="12.75">
      <c r="A66" s="15"/>
      <c r="B66" s="15"/>
      <c r="C66" s="15"/>
      <c r="D66" s="10"/>
      <c r="E66" s="22"/>
      <c r="F66" s="23"/>
    </row>
    <row r="67" spans="1:6" s="37" customFormat="1" ht="12.75">
      <c r="A67" s="15" t="s">
        <v>122</v>
      </c>
      <c r="B67" s="15"/>
      <c r="C67" s="15"/>
      <c r="D67" s="10"/>
      <c r="E67" s="22"/>
      <c r="F67" s="23"/>
    </row>
    <row r="68" spans="1:6" s="37" customFormat="1" ht="12.75">
      <c r="A68" s="15">
        <v>166</v>
      </c>
      <c r="B68" s="15">
        <v>3319</v>
      </c>
      <c r="C68" s="15" t="s">
        <v>573</v>
      </c>
      <c r="D68" s="10">
        <v>2915000</v>
      </c>
      <c r="E68" s="22">
        <v>399000</v>
      </c>
      <c r="F68" s="23">
        <f>SUM(D68:E68)</f>
        <v>3314000</v>
      </c>
    </row>
    <row r="69" spans="1:6" s="37" customFormat="1" ht="12.75">
      <c r="A69" s="15">
        <v>169</v>
      </c>
      <c r="B69" s="15">
        <v>3319</v>
      </c>
      <c r="C69" s="15" t="s">
        <v>50</v>
      </c>
      <c r="D69" s="10">
        <v>698200</v>
      </c>
      <c r="E69" s="22">
        <v>0</v>
      </c>
      <c r="F69" s="23">
        <f>SUM(D69:E69)</f>
        <v>698200</v>
      </c>
    </row>
    <row r="70" spans="1:6" s="37" customFormat="1" ht="12.75">
      <c r="A70" s="15"/>
      <c r="B70" s="15"/>
      <c r="C70" s="15" t="s">
        <v>574</v>
      </c>
      <c r="D70" s="10"/>
      <c r="E70" s="22"/>
      <c r="F70" s="23"/>
    </row>
    <row r="71" spans="1:6" s="37" customFormat="1" ht="12.75">
      <c r="A71" s="15"/>
      <c r="B71" s="15"/>
      <c r="C71" s="15"/>
      <c r="D71" s="10"/>
      <c r="E71" s="22"/>
      <c r="F71" s="23"/>
    </row>
    <row r="72" spans="1:6" s="37" customFormat="1" ht="12.75">
      <c r="A72" s="15">
        <v>171</v>
      </c>
      <c r="B72" s="15">
        <v>5512</v>
      </c>
      <c r="C72" s="15" t="s">
        <v>578</v>
      </c>
      <c r="D72" s="10">
        <v>380000</v>
      </c>
      <c r="E72" s="22">
        <v>57000</v>
      </c>
      <c r="F72" s="23">
        <f>SUM(D72:E72)</f>
        <v>437000</v>
      </c>
    </row>
    <row r="73" spans="1:6" s="37" customFormat="1" ht="12.75">
      <c r="A73" s="15"/>
      <c r="B73" s="15"/>
      <c r="C73" s="15"/>
      <c r="D73" s="10"/>
      <c r="E73" s="22"/>
      <c r="F73" s="23"/>
    </row>
    <row r="74" spans="1:6" s="37" customFormat="1" ht="12.75">
      <c r="A74" s="15">
        <v>175</v>
      </c>
      <c r="B74" s="15">
        <v>6112</v>
      </c>
      <c r="C74" s="15" t="s">
        <v>559</v>
      </c>
      <c r="D74" s="10">
        <v>2400000</v>
      </c>
      <c r="E74" s="22">
        <v>690000</v>
      </c>
      <c r="F74" s="23">
        <f>SUM(D74:E74)</f>
        <v>3090000</v>
      </c>
    </row>
    <row r="75" spans="1:6" s="37" customFormat="1" ht="12.75">
      <c r="A75" s="15"/>
      <c r="B75" s="15"/>
      <c r="C75" s="15"/>
      <c r="D75" s="10"/>
      <c r="E75" s="22"/>
      <c r="F75" s="23"/>
    </row>
    <row r="76" spans="1:6" s="37" customFormat="1" ht="12.75">
      <c r="A76" s="15">
        <v>8808</v>
      </c>
      <c r="B76" s="15">
        <v>3612</v>
      </c>
      <c r="C76" s="15" t="s">
        <v>571</v>
      </c>
      <c r="D76" s="10">
        <v>1800000</v>
      </c>
      <c r="E76" s="22">
        <v>545000</v>
      </c>
      <c r="F76" s="23">
        <f>SUM(D76:E76)</f>
        <v>2345000</v>
      </c>
    </row>
    <row r="77" spans="1:6" s="37" customFormat="1" ht="12.75">
      <c r="A77" s="15">
        <v>8809</v>
      </c>
      <c r="B77" s="15">
        <v>3613</v>
      </c>
      <c r="C77" s="15" t="s">
        <v>572</v>
      </c>
      <c r="D77" s="10">
        <v>2280000</v>
      </c>
      <c r="E77" s="22">
        <v>-545000</v>
      </c>
      <c r="F77" s="23">
        <f>SUM(D77:E77)</f>
        <v>1735000</v>
      </c>
    </row>
    <row r="78" spans="1:6" s="37" customFormat="1" ht="12.75">
      <c r="A78" s="15"/>
      <c r="B78" s="15"/>
      <c r="C78" s="15"/>
      <c r="D78" s="10"/>
      <c r="E78" s="22"/>
      <c r="F78" s="23"/>
    </row>
    <row r="79" spans="1:6" s="37" customFormat="1" ht="12.75">
      <c r="A79" s="7">
        <v>201706</v>
      </c>
      <c r="B79" s="3">
        <v>2212</v>
      </c>
      <c r="C79" s="15" t="s">
        <v>563</v>
      </c>
      <c r="D79" s="10">
        <v>2000000</v>
      </c>
      <c r="E79" s="22">
        <v>-1209993</v>
      </c>
      <c r="F79" s="23">
        <f>SUM(D79:E79)</f>
        <v>790007</v>
      </c>
    </row>
    <row r="80" spans="1:6" s="37" customFormat="1" ht="12.75">
      <c r="A80" s="7"/>
      <c r="B80" s="3"/>
      <c r="C80" s="15"/>
      <c r="D80" s="10"/>
      <c r="E80" s="22"/>
      <c r="F80" s="23"/>
    </row>
    <row r="81" spans="1:6" s="37" customFormat="1" ht="12.75">
      <c r="A81" s="7">
        <v>201718</v>
      </c>
      <c r="B81" s="3">
        <v>6171</v>
      </c>
      <c r="C81" s="15" t="s">
        <v>372</v>
      </c>
      <c r="D81" s="10">
        <v>250000</v>
      </c>
      <c r="E81" s="22">
        <v>50000</v>
      </c>
      <c r="F81" s="23">
        <f>SUM(D81:E81)</f>
        <v>300000</v>
      </c>
    </row>
    <row r="82" spans="1:6" s="37" customFormat="1" ht="12.75">
      <c r="A82" s="5"/>
      <c r="B82" s="3"/>
      <c r="C82" s="15"/>
      <c r="D82" s="10"/>
      <c r="E82" s="22"/>
      <c r="F82" s="23"/>
    </row>
    <row r="83" spans="1:6" s="37" customFormat="1" ht="12.75">
      <c r="A83" s="7">
        <v>2201713</v>
      </c>
      <c r="B83" s="3">
        <v>3113</v>
      </c>
      <c r="C83" s="15" t="s">
        <v>546</v>
      </c>
      <c r="D83" s="10">
        <v>300000</v>
      </c>
      <c r="E83" s="22">
        <v>200000</v>
      </c>
      <c r="F83" s="23">
        <f>SUM(D83:E83)</f>
        <v>500000</v>
      </c>
    </row>
    <row r="84" spans="1:6" s="37" customFormat="1" ht="12.75">
      <c r="A84" s="3"/>
      <c r="B84" s="3"/>
      <c r="C84" s="69"/>
      <c r="D84" s="10"/>
      <c r="E84" s="22"/>
      <c r="F84" s="23"/>
    </row>
    <row r="85" spans="1:6" s="37" customFormat="1" ht="12.75">
      <c r="A85" s="5">
        <v>59</v>
      </c>
      <c r="B85" s="5">
        <v>6409</v>
      </c>
      <c r="C85" s="7" t="s">
        <v>576</v>
      </c>
      <c r="D85" s="67">
        <f>'RO č.8 RM'!F47</f>
        <v>161078</v>
      </c>
      <c r="E85" s="22"/>
      <c r="F85" s="23">
        <f>SUM(D85:E85)</f>
        <v>161078</v>
      </c>
    </row>
    <row r="86" spans="1:6" s="37" customFormat="1" ht="12.75">
      <c r="A86" s="5"/>
      <c r="B86" s="5"/>
      <c r="C86" s="5"/>
      <c r="D86" s="1"/>
      <c r="E86" s="22"/>
      <c r="F86" s="22"/>
    </row>
    <row r="87" spans="1:6" s="37" customFormat="1" ht="12.75">
      <c r="A87" s="37" t="s">
        <v>338</v>
      </c>
      <c r="B87" s="20"/>
      <c r="C87" s="20"/>
      <c r="D87" s="25" t="s">
        <v>329</v>
      </c>
      <c r="E87" s="22">
        <f>SUM(E39:E85)</f>
        <v>2217278.2</v>
      </c>
      <c r="F87" s="25" t="s">
        <v>329</v>
      </c>
    </row>
    <row r="88" spans="4:6" ht="12.75">
      <c r="D88" s="23"/>
      <c r="F88" s="23"/>
    </row>
    <row r="89" spans="1:6" s="37" customFormat="1" ht="12.75">
      <c r="A89" s="37" t="s">
        <v>570</v>
      </c>
      <c r="B89" s="20"/>
      <c r="C89" s="20"/>
      <c r="D89" s="25" t="s">
        <v>329</v>
      </c>
      <c r="E89" s="22">
        <f>'RO č.8 RM'!E52</f>
        <v>237185283.31</v>
      </c>
      <c r="F89" s="25" t="s">
        <v>329</v>
      </c>
    </row>
    <row r="90" spans="1:6" s="37" customFormat="1" ht="12.75">
      <c r="A90" s="38" t="s">
        <v>550</v>
      </c>
      <c r="B90" s="60"/>
      <c r="C90" s="60"/>
      <c r="D90" s="66" t="s">
        <v>329</v>
      </c>
      <c r="E90" s="19">
        <f>SUM(E87+E89)</f>
        <v>239402561.51</v>
      </c>
      <c r="F90" s="66" t="s">
        <v>329</v>
      </c>
    </row>
    <row r="91" spans="4:6" ht="12.75">
      <c r="D91" s="23"/>
      <c r="F91" s="23"/>
    </row>
    <row r="92" spans="1:6" ht="12.75">
      <c r="A92" s="37" t="s">
        <v>339</v>
      </c>
      <c r="D92" s="25" t="s">
        <v>329</v>
      </c>
      <c r="E92" s="22">
        <f>SUM(E34-E87)</f>
        <v>0</v>
      </c>
      <c r="F92" s="25" t="s">
        <v>329</v>
      </c>
    </row>
    <row r="93" spans="1:6" ht="12.75">
      <c r="A93" s="37"/>
      <c r="D93" s="25"/>
      <c r="F93" s="25"/>
    </row>
    <row r="94" spans="1:6" ht="12.75">
      <c r="A94" s="72" t="s">
        <v>562</v>
      </c>
      <c r="B94" s="73"/>
      <c r="C94" s="73"/>
      <c r="D94" s="74"/>
      <c r="E94" s="75"/>
      <c r="F94" s="74"/>
    </row>
    <row r="95" spans="1:6" ht="12.75">
      <c r="A95" s="72" t="s">
        <v>560</v>
      </c>
      <c r="B95" s="73"/>
      <c r="C95" s="73"/>
      <c r="D95" s="74"/>
      <c r="E95" s="75"/>
      <c r="F95" s="74"/>
    </row>
    <row r="96" spans="1:6" ht="12.75">
      <c r="A96" s="72" t="s">
        <v>561</v>
      </c>
      <c r="B96" s="73"/>
      <c r="C96" s="73"/>
      <c r="D96" s="74"/>
      <c r="E96" s="75"/>
      <c r="F96" s="74"/>
    </row>
    <row r="97" spans="1:6" ht="12.75">
      <c r="A97" s="37"/>
      <c r="F97" s="23"/>
    </row>
    <row r="98" spans="1:6" s="35" customFormat="1" ht="12.75">
      <c r="A98" s="37"/>
      <c r="B98" s="15"/>
      <c r="C98" s="15"/>
      <c r="D98" s="15"/>
      <c r="E98" s="22"/>
      <c r="F98" s="15"/>
    </row>
    <row r="99" ht="12.75">
      <c r="A99" s="37"/>
    </row>
    <row r="100" ht="12.75">
      <c r="A100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19" sqref="A19:F19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584</v>
      </c>
      <c r="B2" s="60"/>
      <c r="C2" s="60"/>
      <c r="D2" s="60"/>
      <c r="E2" s="19"/>
      <c r="F2" s="60"/>
      <c r="G2" s="39"/>
    </row>
    <row r="3" spans="1:7" ht="12.75">
      <c r="A3" s="38" t="s">
        <v>583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68"/>
      <c r="C9" s="9" t="s">
        <v>353</v>
      </c>
      <c r="D9" s="10"/>
      <c r="E9" s="22"/>
      <c r="F9" s="23"/>
    </row>
    <row r="10" spans="2:6" s="37" customFormat="1" ht="12.75">
      <c r="B10" s="68">
        <v>4111</v>
      </c>
      <c r="C10" s="9" t="s">
        <v>623</v>
      </c>
      <c r="D10" s="10">
        <v>0</v>
      </c>
      <c r="E10" s="22">
        <v>285000</v>
      </c>
      <c r="F10" s="23">
        <f>SUM(D10:E10)</f>
        <v>285000</v>
      </c>
    </row>
    <row r="11" spans="2:6" s="37" customFormat="1" ht="12.75">
      <c r="B11" s="68"/>
      <c r="C11" s="9"/>
      <c r="D11" s="10"/>
      <c r="E11" s="22"/>
      <c r="F11" s="23"/>
    </row>
    <row r="12" spans="2:6" s="37" customFormat="1" ht="12.75">
      <c r="B12" s="15"/>
      <c r="C12" s="15" t="s">
        <v>158</v>
      </c>
      <c r="D12" s="23"/>
      <c r="E12" s="22"/>
      <c r="F12" s="23"/>
    </row>
    <row r="13" spans="2:6" s="37" customFormat="1" ht="12.75">
      <c r="B13" s="15">
        <v>4216</v>
      </c>
      <c r="C13" s="5" t="s">
        <v>597</v>
      </c>
      <c r="D13" s="23">
        <v>0</v>
      </c>
      <c r="E13" s="22">
        <v>300000</v>
      </c>
      <c r="F13" s="23">
        <f>SUM(D13:E13)</f>
        <v>300000</v>
      </c>
    </row>
    <row r="14" spans="2:6" s="37" customFormat="1" ht="12.75">
      <c r="B14" s="15"/>
      <c r="C14" s="5"/>
      <c r="D14" s="23"/>
      <c r="E14" s="22"/>
      <c r="F14" s="23"/>
    </row>
    <row r="15" spans="2:6" s="37" customFormat="1" ht="12.75">
      <c r="B15" s="9">
        <v>1381</v>
      </c>
      <c r="C15" s="9" t="s">
        <v>405</v>
      </c>
      <c r="D15" s="10">
        <v>250000</v>
      </c>
      <c r="E15" s="22">
        <v>78000</v>
      </c>
      <c r="F15" s="23">
        <f>SUM(D15:E15)</f>
        <v>328000</v>
      </c>
    </row>
    <row r="16" spans="1:6" s="37" customFormat="1" ht="12.75">
      <c r="A16" s="9"/>
      <c r="B16" s="9"/>
      <c r="C16" s="15"/>
      <c r="D16" s="23"/>
      <c r="E16" s="22"/>
      <c r="F16" s="23"/>
    </row>
    <row r="17" spans="1:6" s="37" customFormat="1" ht="12.75">
      <c r="A17" s="9">
        <v>2144</v>
      </c>
      <c r="B17" s="9">
        <v>2111</v>
      </c>
      <c r="C17" s="9" t="s">
        <v>488</v>
      </c>
      <c r="D17" s="10">
        <v>250000</v>
      </c>
      <c r="E17" s="22">
        <v>89000</v>
      </c>
      <c r="F17" s="23">
        <f>SUM(D17:E17)</f>
        <v>339000</v>
      </c>
    </row>
    <row r="18" spans="1:6" s="37" customFormat="1" ht="12.75">
      <c r="A18" s="9">
        <v>3613</v>
      </c>
      <c r="B18" s="9">
        <v>2324</v>
      </c>
      <c r="C18" s="9" t="s">
        <v>432</v>
      </c>
      <c r="D18" s="10">
        <v>77000</v>
      </c>
      <c r="E18" s="22">
        <v>33000</v>
      </c>
      <c r="F18" s="23">
        <f>SUM(D18:E18)</f>
        <v>110000</v>
      </c>
    </row>
    <row r="19" spans="1:6" s="37" customFormat="1" ht="12.75">
      <c r="A19" s="9">
        <v>3725</v>
      </c>
      <c r="B19" s="9">
        <v>2324</v>
      </c>
      <c r="C19" s="9" t="s">
        <v>602</v>
      </c>
      <c r="D19" s="10">
        <v>700000</v>
      </c>
      <c r="E19" s="22">
        <v>65000</v>
      </c>
      <c r="F19" s="23">
        <f>SUM(D19:E19)</f>
        <v>765000</v>
      </c>
    </row>
    <row r="20" spans="1:6" s="37" customFormat="1" ht="12.75">
      <c r="A20" s="9">
        <v>3769</v>
      </c>
      <c r="B20" s="15">
        <v>2212</v>
      </c>
      <c r="C20" s="15" t="s">
        <v>492</v>
      </c>
      <c r="D20" s="23">
        <v>18500</v>
      </c>
      <c r="E20" s="22">
        <v>10000</v>
      </c>
      <c r="F20" s="23">
        <f>SUM(D20:E20)</f>
        <v>28500</v>
      </c>
    </row>
    <row r="21" spans="1:6" s="37" customFormat="1" ht="12.75">
      <c r="A21" s="9">
        <v>5399</v>
      </c>
      <c r="B21" s="15">
        <v>2322</v>
      </c>
      <c r="C21" s="15" t="s">
        <v>603</v>
      </c>
      <c r="D21" s="23">
        <v>0</v>
      </c>
      <c r="E21" s="22">
        <v>20000</v>
      </c>
      <c r="F21" s="23">
        <f>SUM(D21:E21)</f>
        <v>20000</v>
      </c>
    </row>
    <row r="22" spans="1:6" s="37" customFormat="1" ht="12.75">
      <c r="A22" s="9"/>
      <c r="B22" s="15"/>
      <c r="C22" s="15"/>
      <c r="D22" s="23"/>
      <c r="E22" s="22"/>
      <c r="F22" s="23"/>
    </row>
    <row r="23" spans="1:6" s="37" customFormat="1" ht="12.75">
      <c r="A23" s="9">
        <v>6402</v>
      </c>
      <c r="B23" s="9">
        <v>2229</v>
      </c>
      <c r="C23" s="9" t="s">
        <v>604</v>
      </c>
      <c r="D23" s="10">
        <v>0</v>
      </c>
      <c r="E23" s="22">
        <v>44548.35</v>
      </c>
      <c r="F23" s="23">
        <f>SUM(D23:E23)</f>
        <v>44548.35</v>
      </c>
    </row>
    <row r="24" spans="1:6" s="37" customFormat="1" ht="12.75">
      <c r="A24" s="9"/>
      <c r="B24" s="9"/>
      <c r="C24" s="9"/>
      <c r="D24" s="10"/>
      <c r="E24" s="22"/>
      <c r="F24" s="23"/>
    </row>
    <row r="25" spans="1:6" s="37" customFormat="1" ht="12.75">
      <c r="A25" s="37" t="s">
        <v>328</v>
      </c>
      <c r="B25" s="15"/>
      <c r="C25" s="15"/>
      <c r="D25" s="25" t="s">
        <v>329</v>
      </c>
      <c r="E25" s="22">
        <f>SUM(E5:E24)</f>
        <v>924548.35</v>
      </c>
      <c r="F25" s="25" t="s">
        <v>329</v>
      </c>
    </row>
    <row r="26" spans="4:6" ht="12.75">
      <c r="D26" s="23"/>
      <c r="F26" s="23"/>
    </row>
    <row r="27" spans="1:6" s="37" customFormat="1" ht="12.75">
      <c r="A27" s="37" t="s">
        <v>585</v>
      </c>
      <c r="B27" s="20"/>
      <c r="C27" s="20"/>
      <c r="D27" s="25" t="s">
        <v>329</v>
      </c>
      <c r="E27" s="22">
        <f>'RO č.9 ZM'!E28</f>
        <v>144304370.51</v>
      </c>
      <c r="F27" s="25" t="s">
        <v>329</v>
      </c>
    </row>
    <row r="28" spans="1:6" s="37" customFormat="1" ht="12.75">
      <c r="A28" s="38" t="s">
        <v>586</v>
      </c>
      <c r="B28" s="60"/>
      <c r="C28" s="60"/>
      <c r="D28" s="66" t="s">
        <v>329</v>
      </c>
      <c r="E28" s="19">
        <f>SUM(E25+E27)</f>
        <v>145228918.85999998</v>
      </c>
      <c r="F28" s="66" t="s">
        <v>329</v>
      </c>
    </row>
    <row r="29" spans="4:7" ht="12.75">
      <c r="D29" s="23"/>
      <c r="F29" s="23"/>
      <c r="G29" s="16"/>
    </row>
    <row r="30" spans="1:6" s="37" customFormat="1" ht="12.75">
      <c r="A30" s="37" t="s">
        <v>10</v>
      </c>
      <c r="B30" s="20"/>
      <c r="C30" s="20"/>
      <c r="D30" s="22"/>
      <c r="E30" s="22"/>
      <c r="F30" s="22"/>
    </row>
    <row r="31" spans="2:6" s="37" customFormat="1" ht="12.75">
      <c r="B31" s="20"/>
      <c r="C31" s="20"/>
      <c r="D31" s="22"/>
      <c r="E31" s="22"/>
      <c r="F31" s="22"/>
    </row>
    <row r="32" spans="1:6" ht="12.75">
      <c r="A32" s="33"/>
      <c r="B32" s="9"/>
      <c r="C32" s="9"/>
      <c r="D32" s="18"/>
      <c r="F32" s="23"/>
    </row>
    <row r="33" spans="1:6" s="37" customFormat="1" ht="12.75">
      <c r="A33" s="37" t="s">
        <v>331</v>
      </c>
      <c r="B33" s="20"/>
      <c r="C33" s="20"/>
      <c r="D33" s="25" t="s">
        <v>329</v>
      </c>
      <c r="E33" s="22">
        <f>SUM(E30:E32)</f>
        <v>0</v>
      </c>
      <c r="F33" s="25" t="s">
        <v>329</v>
      </c>
    </row>
    <row r="34" spans="1:6" s="37" customFormat="1" ht="12.75">
      <c r="A34" s="37" t="s">
        <v>332</v>
      </c>
      <c r="B34" s="20"/>
      <c r="C34" s="20"/>
      <c r="D34" s="25" t="s">
        <v>329</v>
      </c>
      <c r="E34" s="22">
        <f>SUM(E25+E33)</f>
        <v>924548.35</v>
      </c>
      <c r="F34" s="25" t="s">
        <v>329</v>
      </c>
    </row>
    <row r="35" spans="4:6" ht="12.75">
      <c r="D35" s="23"/>
      <c r="F35" s="23"/>
    </row>
    <row r="36" spans="1:6" s="37" customFormat="1" ht="12.75">
      <c r="A36" s="37" t="s">
        <v>587</v>
      </c>
      <c r="B36" s="20"/>
      <c r="C36" s="20"/>
      <c r="D36" s="25" t="s">
        <v>329</v>
      </c>
      <c r="E36" s="22">
        <f>'RO č.9 ZM'!E37</f>
        <v>239402561.51</v>
      </c>
      <c r="F36" s="25" t="s">
        <v>329</v>
      </c>
    </row>
    <row r="37" spans="1:6" s="37" customFormat="1" ht="12.75">
      <c r="A37" s="38" t="s">
        <v>588</v>
      </c>
      <c r="B37" s="60"/>
      <c r="C37" s="60"/>
      <c r="D37" s="66" t="s">
        <v>329</v>
      </c>
      <c r="E37" s="19">
        <f>SUM(E34+E36)</f>
        <v>240327109.85999998</v>
      </c>
      <c r="F37" s="66" t="s">
        <v>329</v>
      </c>
    </row>
    <row r="38" spans="2:6" s="37" customFormat="1" ht="12.75">
      <c r="B38" s="20"/>
      <c r="C38" s="20"/>
      <c r="D38" s="22"/>
      <c r="E38" s="22"/>
      <c r="F38" s="22"/>
    </row>
    <row r="39" spans="1:6" s="37" customFormat="1" ht="15">
      <c r="A39" s="64" t="s">
        <v>333</v>
      </c>
      <c r="B39" s="20"/>
      <c r="C39" s="20"/>
      <c r="D39" s="22"/>
      <c r="E39" s="22"/>
      <c r="F39" s="22"/>
    </row>
    <row r="40" spans="1:6" s="37" customFormat="1" ht="12.75">
      <c r="A40" s="37" t="s">
        <v>334</v>
      </c>
      <c r="B40" s="20" t="s">
        <v>0</v>
      </c>
      <c r="C40" s="20"/>
      <c r="D40" s="22"/>
      <c r="E40" s="22"/>
      <c r="F40" s="22"/>
    </row>
    <row r="41" spans="2:6" s="37" customFormat="1" ht="12.75">
      <c r="B41" s="20"/>
      <c r="C41" s="20"/>
      <c r="D41" s="22"/>
      <c r="E41" s="22"/>
      <c r="F41" s="22"/>
    </row>
    <row r="42" spans="1:6" s="37" customFormat="1" ht="12.75">
      <c r="A42" s="15">
        <v>10</v>
      </c>
      <c r="B42" s="15">
        <v>2212</v>
      </c>
      <c r="C42" s="15" t="s">
        <v>465</v>
      </c>
      <c r="D42" s="10">
        <v>3050000</v>
      </c>
      <c r="E42" s="22">
        <v>300000</v>
      </c>
      <c r="F42" s="23">
        <f>SUM(D42:E42)</f>
        <v>3350000</v>
      </c>
    </row>
    <row r="43" spans="1:6" s="37" customFormat="1" ht="12.75">
      <c r="A43" s="15">
        <v>12</v>
      </c>
      <c r="B43" s="15">
        <v>2212</v>
      </c>
      <c r="C43" s="15" t="s">
        <v>608</v>
      </c>
      <c r="D43" s="10">
        <v>400000</v>
      </c>
      <c r="E43" s="22">
        <v>-100000</v>
      </c>
      <c r="F43" s="23">
        <f>SUM(D43:E43)</f>
        <v>300000</v>
      </c>
    </row>
    <row r="44" spans="1:6" s="37" customFormat="1" ht="12.75">
      <c r="A44" s="15"/>
      <c r="B44" s="15"/>
      <c r="C44" s="15"/>
      <c r="D44" s="10"/>
      <c r="E44" s="22"/>
      <c r="F44" s="23"/>
    </row>
    <row r="45" spans="1:6" s="37" customFormat="1" ht="12.75">
      <c r="A45" s="15">
        <v>21</v>
      </c>
      <c r="B45" s="15">
        <v>2321</v>
      </c>
      <c r="C45" s="15" t="s">
        <v>463</v>
      </c>
      <c r="D45" s="10">
        <v>250000</v>
      </c>
      <c r="E45" s="22">
        <v>-150000</v>
      </c>
      <c r="F45" s="23">
        <f>SUM(D45:E45)</f>
        <v>100000</v>
      </c>
    </row>
    <row r="46" spans="1:6" s="37" customFormat="1" ht="12.75">
      <c r="A46" s="15"/>
      <c r="B46" s="15"/>
      <c r="C46" s="15"/>
      <c r="D46" s="10"/>
      <c r="E46" s="22"/>
      <c r="F46" s="23"/>
    </row>
    <row r="47" spans="1:6" s="37" customFormat="1" ht="12.75">
      <c r="A47" s="15">
        <v>194</v>
      </c>
      <c r="B47" s="15">
        <v>3631</v>
      </c>
      <c r="C47" s="15" t="s">
        <v>607</v>
      </c>
      <c r="D47" s="10">
        <v>1210000</v>
      </c>
      <c r="E47" s="22">
        <v>200000</v>
      </c>
      <c r="F47" s="23">
        <f>SUM(D47:E47)</f>
        <v>1410000</v>
      </c>
    </row>
    <row r="48" spans="1:6" s="37" customFormat="1" ht="12.75">
      <c r="A48" s="15"/>
      <c r="B48" s="15"/>
      <c r="C48" s="15"/>
      <c r="D48" s="10"/>
      <c r="E48" s="22"/>
      <c r="F48" s="23"/>
    </row>
    <row r="49" spans="1:6" s="37" customFormat="1" ht="12.75">
      <c r="A49" s="15">
        <v>191</v>
      </c>
      <c r="B49" s="15">
        <v>3745</v>
      </c>
      <c r="C49" s="15" t="s">
        <v>464</v>
      </c>
      <c r="D49" s="10">
        <v>950000</v>
      </c>
      <c r="E49" s="22">
        <v>200000</v>
      </c>
      <c r="F49" s="23">
        <f>SUM(D49:E49)</f>
        <v>1150000</v>
      </c>
    </row>
    <row r="50" spans="1:6" s="37" customFormat="1" ht="12.75">
      <c r="A50" s="15">
        <v>181</v>
      </c>
      <c r="B50" s="15">
        <v>3745</v>
      </c>
      <c r="C50" s="15" t="s">
        <v>606</v>
      </c>
      <c r="D50" s="10">
        <v>2000000</v>
      </c>
      <c r="E50" s="22">
        <v>200000</v>
      </c>
      <c r="F50" s="23">
        <f>SUM(D50:E50)</f>
        <v>2200000</v>
      </c>
    </row>
    <row r="51" spans="1:6" s="37" customFormat="1" ht="12.75">
      <c r="A51" s="15"/>
      <c r="B51" s="15"/>
      <c r="C51" s="15"/>
      <c r="D51" s="10"/>
      <c r="E51" s="22"/>
      <c r="F51" s="23"/>
    </row>
    <row r="52" spans="1:6" s="37" customFormat="1" ht="12.75">
      <c r="A52" s="7">
        <v>52</v>
      </c>
      <c r="B52" s="3">
        <v>6402</v>
      </c>
      <c r="C52" s="9" t="s">
        <v>605</v>
      </c>
      <c r="D52" s="10">
        <v>0</v>
      </c>
      <c r="E52" s="22">
        <v>44548.35</v>
      </c>
      <c r="F52" s="23">
        <f>SUM(D52:E52)</f>
        <v>44548.35</v>
      </c>
    </row>
    <row r="53" spans="2:6" s="37" customFormat="1" ht="12.75">
      <c r="B53" s="20"/>
      <c r="C53" s="20"/>
      <c r="D53" s="22"/>
      <c r="E53" s="22"/>
      <c r="F53" s="22"/>
    </row>
    <row r="54" spans="1:6" s="37" customFormat="1" ht="12.75">
      <c r="A54" s="15"/>
      <c r="B54" s="15">
        <v>6115</v>
      </c>
      <c r="C54" s="15" t="s">
        <v>601</v>
      </c>
      <c r="D54" s="10">
        <v>250000</v>
      </c>
      <c r="E54" s="22">
        <v>35000</v>
      </c>
      <c r="F54" s="23">
        <f>SUM(D54:E54)</f>
        <v>285000</v>
      </c>
    </row>
    <row r="55" spans="1:6" s="37" customFormat="1" ht="12.75">
      <c r="A55" s="7"/>
      <c r="B55" s="3"/>
      <c r="C55" s="15"/>
      <c r="D55" s="10"/>
      <c r="E55" s="22"/>
      <c r="F55" s="23"/>
    </row>
    <row r="56" spans="1:6" s="37" customFormat="1" ht="12.75">
      <c r="A56" s="15">
        <v>8809</v>
      </c>
      <c r="B56" s="15">
        <v>3613</v>
      </c>
      <c r="C56" s="15" t="s">
        <v>591</v>
      </c>
      <c r="D56" s="10">
        <v>1735000</v>
      </c>
      <c r="E56" s="22">
        <v>300000</v>
      </c>
      <c r="F56" s="23">
        <f>SUM(D56:E56)</f>
        <v>2035000</v>
      </c>
    </row>
    <row r="57" spans="1:6" s="37" customFormat="1" ht="12.75">
      <c r="A57" s="15"/>
      <c r="B57" s="15"/>
      <c r="C57" s="15"/>
      <c r="D57" s="10"/>
      <c r="E57" s="22"/>
      <c r="F57" s="23"/>
    </row>
    <row r="58" spans="1:6" s="37" customFormat="1" ht="12.75">
      <c r="A58" s="20">
        <v>24</v>
      </c>
      <c r="B58" s="20">
        <v>2310</v>
      </c>
      <c r="C58" s="20" t="s">
        <v>80</v>
      </c>
      <c r="D58" s="10"/>
      <c r="E58" s="22"/>
      <c r="F58" s="23"/>
    </row>
    <row r="59" spans="1:6" s="37" customFormat="1" ht="12.75">
      <c r="A59" s="15"/>
      <c r="B59" s="20">
        <v>2321</v>
      </c>
      <c r="C59" s="69" t="s">
        <v>613</v>
      </c>
      <c r="D59" s="70">
        <v>3000000</v>
      </c>
      <c r="E59" s="22">
        <v>-300000</v>
      </c>
      <c r="F59" s="23">
        <f>SUM(D59:E59)</f>
        <v>2700000</v>
      </c>
    </row>
    <row r="60" spans="1:6" s="37" customFormat="1" ht="12.75">
      <c r="A60" s="15"/>
      <c r="B60" s="20"/>
      <c r="C60" s="69"/>
      <c r="D60" s="70"/>
      <c r="E60" s="22"/>
      <c r="F60" s="23"/>
    </row>
    <row r="61" spans="1:6" s="37" customFormat="1" ht="12.75">
      <c r="A61" s="15">
        <v>1236</v>
      </c>
      <c r="B61" s="15"/>
      <c r="C61" s="15" t="s">
        <v>477</v>
      </c>
      <c r="D61" s="70">
        <v>1500000</v>
      </c>
      <c r="E61" s="22">
        <v>150000</v>
      </c>
      <c r="F61" s="23">
        <f>SUM(D61:E61)</f>
        <v>1650000</v>
      </c>
    </row>
    <row r="62" spans="1:6" s="37" customFormat="1" ht="12.75">
      <c r="A62" s="15"/>
      <c r="B62" s="15"/>
      <c r="C62" s="15"/>
      <c r="D62" s="10"/>
      <c r="E62" s="22"/>
      <c r="F62" s="23"/>
    </row>
    <row r="63" spans="1:6" s="37" customFormat="1" ht="12.75">
      <c r="A63" s="7">
        <v>201706</v>
      </c>
      <c r="B63" s="3">
        <v>2212</v>
      </c>
      <c r="C63" s="15" t="s">
        <v>563</v>
      </c>
      <c r="D63" s="10">
        <v>790007</v>
      </c>
      <c r="E63" s="22">
        <v>-300000</v>
      </c>
      <c r="F63" s="23">
        <f>SUM(D63:E63)</f>
        <v>490007</v>
      </c>
    </row>
    <row r="64" spans="1:6" s="37" customFormat="1" ht="12.75">
      <c r="A64" s="7"/>
      <c r="B64" s="3"/>
      <c r="C64" s="15"/>
      <c r="D64" s="10"/>
      <c r="E64" s="22"/>
      <c r="F64" s="23"/>
    </row>
    <row r="65" spans="1:6" s="37" customFormat="1" ht="12.75">
      <c r="A65" s="5">
        <v>201721</v>
      </c>
      <c r="B65" s="7">
        <v>3419</v>
      </c>
      <c r="C65" s="7" t="s">
        <v>611</v>
      </c>
      <c r="D65" s="10">
        <v>150000</v>
      </c>
      <c r="E65" s="22">
        <v>-150000</v>
      </c>
      <c r="F65" s="23">
        <f>SUM(D65:E65)</f>
        <v>0</v>
      </c>
    </row>
    <row r="66" spans="1:6" s="37" customFormat="1" ht="12.75">
      <c r="A66" s="5"/>
      <c r="B66" s="7"/>
      <c r="C66" s="7"/>
      <c r="D66" s="10"/>
      <c r="E66" s="22"/>
      <c r="F66" s="23"/>
    </row>
    <row r="67" spans="1:6" s="37" customFormat="1" ht="12.75">
      <c r="A67" s="5">
        <v>201807</v>
      </c>
      <c r="B67" s="7">
        <v>3613</v>
      </c>
      <c r="C67" s="7" t="s">
        <v>612</v>
      </c>
      <c r="D67" s="10">
        <v>0</v>
      </c>
      <c r="E67" s="22">
        <v>150000</v>
      </c>
      <c r="F67" s="23">
        <f>SUM(D67:E67)</f>
        <v>150000</v>
      </c>
    </row>
    <row r="68" spans="1:6" s="37" customFormat="1" ht="12.75">
      <c r="A68" s="5"/>
      <c r="B68" s="7"/>
      <c r="C68" s="7"/>
      <c r="D68" s="10"/>
      <c r="E68" s="22"/>
      <c r="F68" s="23"/>
    </row>
    <row r="69" spans="1:6" s="37" customFormat="1" ht="12.75">
      <c r="A69" s="7">
        <v>2201713</v>
      </c>
      <c r="B69" s="3">
        <v>3113</v>
      </c>
      <c r="C69" s="15" t="s">
        <v>546</v>
      </c>
      <c r="D69" s="10">
        <v>500000</v>
      </c>
      <c r="E69" s="22">
        <v>300000</v>
      </c>
      <c r="F69" s="23">
        <f>SUM(D69:E69)</f>
        <v>800000</v>
      </c>
    </row>
    <row r="70" spans="1:6" s="37" customFormat="1" ht="12.75">
      <c r="A70" s="3"/>
      <c r="B70" s="3"/>
      <c r="C70" s="69"/>
      <c r="D70" s="10"/>
      <c r="E70" s="22"/>
      <c r="F70" s="23"/>
    </row>
    <row r="71" spans="1:6" s="37" customFormat="1" ht="12.75">
      <c r="A71" s="5">
        <v>59</v>
      </c>
      <c r="B71" s="5">
        <v>6409</v>
      </c>
      <c r="C71" s="7" t="s">
        <v>392</v>
      </c>
      <c r="D71" s="67">
        <f>'RO č.8 RM'!F47</f>
        <v>161078</v>
      </c>
      <c r="E71" s="22">
        <v>-105000</v>
      </c>
      <c r="F71" s="23">
        <f>SUM(D71:E71)</f>
        <v>56078</v>
      </c>
    </row>
    <row r="72" spans="1:6" s="37" customFormat="1" ht="12.75">
      <c r="A72" s="5"/>
      <c r="B72" s="5"/>
      <c r="C72" s="7"/>
      <c r="D72" s="67"/>
      <c r="E72" s="22"/>
      <c r="F72" s="23"/>
    </row>
    <row r="73" spans="1:6" s="37" customFormat="1" ht="12.75">
      <c r="A73" s="5">
        <v>8808</v>
      </c>
      <c r="B73" s="5">
        <v>3612</v>
      </c>
      <c r="C73" s="7" t="s">
        <v>614</v>
      </c>
      <c r="D73" s="67">
        <v>2345000</v>
      </c>
      <c r="E73" s="22">
        <v>150000</v>
      </c>
      <c r="F73" s="23">
        <f>SUM(D73:E73)</f>
        <v>2495000</v>
      </c>
    </row>
    <row r="74" spans="1:6" s="37" customFormat="1" ht="12.75">
      <c r="A74" s="5"/>
      <c r="B74" s="5"/>
      <c r="C74" s="5"/>
      <c r="D74" s="1"/>
      <c r="E74" s="22"/>
      <c r="F74" s="22"/>
    </row>
    <row r="75" spans="1:6" s="37" customFormat="1" ht="12.75">
      <c r="A75" s="37" t="s">
        <v>338</v>
      </c>
      <c r="B75" s="20"/>
      <c r="C75" s="20"/>
      <c r="D75" s="25" t="s">
        <v>329</v>
      </c>
      <c r="E75" s="22">
        <f>SUM(E39:E74)</f>
        <v>924548.35</v>
      </c>
      <c r="F75" s="25" t="s">
        <v>329</v>
      </c>
    </row>
    <row r="76" spans="4:6" ht="12.75">
      <c r="D76" s="23"/>
      <c r="F76" s="23"/>
    </row>
    <row r="77" spans="1:6" s="37" customFormat="1" ht="12.75">
      <c r="A77" s="37" t="s">
        <v>589</v>
      </c>
      <c r="B77" s="20"/>
      <c r="C77" s="20"/>
      <c r="D77" s="25" t="s">
        <v>329</v>
      </c>
      <c r="E77" s="22">
        <f>'RO č.9 ZM'!E90</f>
        <v>239402561.51</v>
      </c>
      <c r="F77" s="25" t="s">
        <v>329</v>
      </c>
    </row>
    <row r="78" spans="1:6" s="37" customFormat="1" ht="12.75">
      <c r="A78" s="38" t="s">
        <v>590</v>
      </c>
      <c r="B78" s="60"/>
      <c r="C78" s="60"/>
      <c r="D78" s="66" t="s">
        <v>329</v>
      </c>
      <c r="E78" s="19">
        <f>SUM(E75+E77)</f>
        <v>240327109.85999998</v>
      </c>
      <c r="F78" s="66" t="s">
        <v>329</v>
      </c>
    </row>
    <row r="79" spans="4:6" ht="12.75">
      <c r="D79" s="23"/>
      <c r="F79" s="23"/>
    </row>
    <row r="80" spans="1:6" ht="12.75">
      <c r="A80" s="37" t="s">
        <v>339</v>
      </c>
      <c r="D80" s="25" t="s">
        <v>329</v>
      </c>
      <c r="E80" s="22">
        <f>SUM(E34-E75)</f>
        <v>0</v>
      </c>
      <c r="F80" s="25" t="s">
        <v>329</v>
      </c>
    </row>
    <row r="81" spans="1:6" ht="12.75">
      <c r="A81" s="37"/>
      <c r="D81" s="25"/>
      <c r="F81" s="25"/>
    </row>
    <row r="82" ht="12.75">
      <c r="A82" s="37"/>
    </row>
    <row r="83" ht="12.75">
      <c r="A83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6"/>
  <sheetViews>
    <sheetView zoomScale="125" zoomScaleNormal="125" zoomScalePageLayoutView="0" workbookViewId="0" topLeftCell="A1">
      <pane ySplit="5" topLeftCell="A45" activePane="bottomLeft" state="frozen"/>
      <selection pane="topLeft" activeCell="A1" sqref="A1"/>
      <selection pane="bottomLeft" activeCell="B50" sqref="B50:C50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592</v>
      </c>
      <c r="B2" s="60"/>
      <c r="C2" s="60"/>
      <c r="D2" s="60"/>
      <c r="E2" s="19"/>
      <c r="F2" s="60"/>
      <c r="G2" s="39"/>
    </row>
    <row r="3" spans="1:7" ht="12.75">
      <c r="A3" s="38" t="s">
        <v>593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3:6" s="37" customFormat="1" ht="12.75">
      <c r="C9" s="15" t="s">
        <v>455</v>
      </c>
      <c r="D9" s="20"/>
      <c r="E9" s="22"/>
      <c r="F9" s="20"/>
    </row>
    <row r="10" spans="2:6" s="37" customFormat="1" ht="12.75">
      <c r="B10" s="15">
        <v>4116</v>
      </c>
      <c r="C10" s="5" t="s">
        <v>597</v>
      </c>
      <c r="D10" s="23">
        <v>0</v>
      </c>
      <c r="E10" s="22">
        <v>300000</v>
      </c>
      <c r="F10" s="23">
        <f>SUM(D10:E10)</f>
        <v>300000</v>
      </c>
    </row>
    <row r="11" spans="2:6" s="37" customFormat="1" ht="12.75">
      <c r="B11" s="15"/>
      <c r="C11" s="5"/>
      <c r="D11" s="23"/>
      <c r="E11" s="22"/>
      <c r="F11" s="23"/>
    </row>
    <row r="12" spans="2:6" s="37" customFormat="1" ht="12.75">
      <c r="B12" s="15"/>
      <c r="C12" s="15" t="s">
        <v>158</v>
      </c>
      <c r="D12" s="23"/>
      <c r="E12" s="22"/>
      <c r="F12" s="23"/>
    </row>
    <row r="13" spans="2:6" s="37" customFormat="1" ht="12.75">
      <c r="B13" s="15">
        <v>4216</v>
      </c>
      <c r="C13" s="5" t="s">
        <v>597</v>
      </c>
      <c r="D13" s="23">
        <v>300000</v>
      </c>
      <c r="E13" s="22">
        <v>300000</v>
      </c>
      <c r="F13" s="23">
        <f>SUM(D13:E13)</f>
        <v>600000</v>
      </c>
    </row>
    <row r="14" spans="2:6" s="37" customFormat="1" ht="12.75">
      <c r="B14" s="68"/>
      <c r="C14" s="9"/>
      <c r="D14" s="10"/>
      <c r="E14" s="22"/>
      <c r="F14" s="23"/>
    </row>
    <row r="15" spans="1:6" s="37" customFormat="1" ht="12.75">
      <c r="A15" s="37" t="s">
        <v>328</v>
      </c>
      <c r="B15" s="15"/>
      <c r="C15" s="15"/>
      <c r="D15" s="25" t="s">
        <v>329</v>
      </c>
      <c r="E15" s="22">
        <f>SUM(E5:E14)</f>
        <v>600000</v>
      </c>
      <c r="F15" s="25" t="s">
        <v>329</v>
      </c>
    </row>
    <row r="16" spans="4:6" ht="12.75">
      <c r="D16" s="23"/>
      <c r="F16" s="23"/>
    </row>
    <row r="17" spans="1:6" s="37" customFormat="1" ht="12.75">
      <c r="A17" s="37" t="s">
        <v>617</v>
      </c>
      <c r="B17" s="20"/>
      <c r="C17" s="20"/>
      <c r="D17" s="25" t="s">
        <v>329</v>
      </c>
      <c r="E17" s="22">
        <f>'RO č.10 RM'!E28</f>
        <v>145228918.85999998</v>
      </c>
      <c r="F17" s="25" t="s">
        <v>329</v>
      </c>
    </row>
    <row r="18" spans="1:6" s="37" customFormat="1" ht="12.75">
      <c r="A18" s="38" t="s">
        <v>618</v>
      </c>
      <c r="B18" s="60"/>
      <c r="C18" s="60"/>
      <c r="D18" s="66" t="s">
        <v>329</v>
      </c>
      <c r="E18" s="19">
        <f>SUM(E15+E17)</f>
        <v>145828918.85999998</v>
      </c>
      <c r="F18" s="66" t="s">
        <v>329</v>
      </c>
    </row>
    <row r="19" spans="4:7" ht="12.75">
      <c r="D19" s="23"/>
      <c r="F19" s="23"/>
      <c r="G19" s="16"/>
    </row>
    <row r="20" spans="1:6" s="37" customFormat="1" ht="12.75">
      <c r="A20" s="37" t="s">
        <v>10</v>
      </c>
      <c r="B20" s="20"/>
      <c r="C20" s="20"/>
      <c r="D20" s="22"/>
      <c r="E20" s="22"/>
      <c r="F20" s="22"/>
    </row>
    <row r="21" spans="2:6" s="37" customFormat="1" ht="12.75">
      <c r="B21" s="20"/>
      <c r="C21" s="20"/>
      <c r="D21" s="22"/>
      <c r="E21" s="22"/>
      <c r="F21" s="22"/>
    </row>
    <row r="22" spans="1:6" ht="12.75">
      <c r="A22" s="33"/>
      <c r="B22" s="9"/>
      <c r="C22" s="9"/>
      <c r="D22" s="18"/>
      <c r="F22" s="23"/>
    </row>
    <row r="23" spans="1:6" s="37" customFormat="1" ht="12.75">
      <c r="A23" s="37" t="s">
        <v>331</v>
      </c>
      <c r="B23" s="20"/>
      <c r="C23" s="20"/>
      <c r="D23" s="25" t="s">
        <v>329</v>
      </c>
      <c r="E23" s="22">
        <f>SUM(E20:E22)</f>
        <v>0</v>
      </c>
      <c r="F23" s="25" t="s">
        <v>329</v>
      </c>
    </row>
    <row r="24" spans="1:6" s="37" customFormat="1" ht="12.75">
      <c r="A24" s="37" t="s">
        <v>332</v>
      </c>
      <c r="B24" s="20"/>
      <c r="C24" s="20"/>
      <c r="D24" s="25" t="s">
        <v>329</v>
      </c>
      <c r="E24" s="22">
        <f>SUM(E15+E23)</f>
        <v>600000</v>
      </c>
      <c r="F24" s="25" t="s">
        <v>329</v>
      </c>
    </row>
    <row r="25" spans="4:6" ht="12.75">
      <c r="D25" s="23"/>
      <c r="F25" s="23"/>
    </row>
    <row r="26" spans="1:6" s="37" customFormat="1" ht="12.75">
      <c r="A26" s="37" t="s">
        <v>619</v>
      </c>
      <c r="B26" s="20"/>
      <c r="C26" s="20"/>
      <c r="D26" s="25" t="s">
        <v>329</v>
      </c>
      <c r="E26" s="22">
        <f>'RO č.10 RM'!E37</f>
        <v>240327109.85999998</v>
      </c>
      <c r="F26" s="25" t="s">
        <v>329</v>
      </c>
    </row>
    <row r="27" spans="1:6" s="37" customFormat="1" ht="12.75">
      <c r="A27" s="38" t="s">
        <v>620</v>
      </c>
      <c r="B27" s="60"/>
      <c r="C27" s="60"/>
      <c r="D27" s="66" t="s">
        <v>329</v>
      </c>
      <c r="E27" s="19">
        <f>SUM(E24+E26)</f>
        <v>240927109.85999998</v>
      </c>
      <c r="F27" s="66" t="s">
        <v>329</v>
      </c>
    </row>
    <row r="28" spans="2:6" s="37" customFormat="1" ht="12.75">
      <c r="B28" s="20"/>
      <c r="C28" s="20"/>
      <c r="D28" s="22"/>
      <c r="E28" s="22"/>
      <c r="F28" s="22"/>
    </row>
    <row r="29" spans="1:6" s="37" customFormat="1" ht="15">
      <c r="A29" s="64" t="s">
        <v>333</v>
      </c>
      <c r="B29" s="20"/>
      <c r="C29" s="20"/>
      <c r="D29" s="22"/>
      <c r="E29" s="22"/>
      <c r="F29" s="22"/>
    </row>
    <row r="30" spans="1:6" s="37" customFormat="1" ht="12.75">
      <c r="A30" s="37" t="s">
        <v>334</v>
      </c>
      <c r="B30" s="20" t="s">
        <v>0</v>
      </c>
      <c r="C30" s="20"/>
      <c r="D30" s="22"/>
      <c r="E30" s="22"/>
      <c r="F30" s="22"/>
    </row>
    <row r="31" spans="2:6" s="37" customFormat="1" ht="12.75">
      <c r="B31" s="20"/>
      <c r="C31" s="20"/>
      <c r="D31" s="22"/>
      <c r="E31" s="22"/>
      <c r="F31" s="22"/>
    </row>
    <row r="32" spans="1:6" s="37" customFormat="1" ht="12.75">
      <c r="A32" s="15">
        <v>0</v>
      </c>
      <c r="B32" s="15">
        <v>3421</v>
      </c>
      <c r="C32" s="15" t="s">
        <v>628</v>
      </c>
      <c r="D32" s="10">
        <v>130000</v>
      </c>
      <c r="E32" s="22">
        <v>-60000</v>
      </c>
      <c r="F32" s="23">
        <f>SUM(D32:E32)</f>
        <v>70000</v>
      </c>
    </row>
    <row r="33" spans="2:6" s="37" customFormat="1" ht="12.75">
      <c r="B33" s="20"/>
      <c r="C33" s="20"/>
      <c r="D33" s="22"/>
      <c r="E33" s="22"/>
      <c r="F33" s="22"/>
    </row>
    <row r="34" spans="1:6" s="37" customFormat="1" ht="12.75">
      <c r="A34" s="15">
        <v>195</v>
      </c>
      <c r="B34" s="15">
        <v>3632</v>
      </c>
      <c r="C34" s="15" t="s">
        <v>627</v>
      </c>
      <c r="D34" s="10">
        <v>300000</v>
      </c>
      <c r="E34" s="22">
        <v>-80000</v>
      </c>
      <c r="F34" s="23">
        <f>SUM(D34:E34)</f>
        <v>220000</v>
      </c>
    </row>
    <row r="35" spans="2:6" s="37" customFormat="1" ht="12.75">
      <c r="B35" s="20"/>
      <c r="C35" s="20"/>
      <c r="D35" s="22"/>
      <c r="E35" s="22"/>
      <c r="F35" s="22"/>
    </row>
    <row r="36" spans="1:6" s="37" customFormat="1" ht="12.75">
      <c r="A36" s="15">
        <v>0</v>
      </c>
      <c r="B36" s="15">
        <v>3639</v>
      </c>
      <c r="C36" s="15" t="s">
        <v>626</v>
      </c>
      <c r="D36" s="10">
        <v>500000</v>
      </c>
      <c r="E36" s="22">
        <v>-100000</v>
      </c>
      <c r="F36" s="23">
        <f>SUM(D36:E36)</f>
        <v>400000</v>
      </c>
    </row>
    <row r="37" spans="1:6" s="37" customFormat="1" ht="12.75">
      <c r="A37" s="15">
        <v>0</v>
      </c>
      <c r="B37" s="15">
        <v>3639</v>
      </c>
      <c r="C37" s="15" t="s">
        <v>391</v>
      </c>
      <c r="D37" s="10">
        <v>11000000</v>
      </c>
      <c r="E37" s="22">
        <v>300000</v>
      </c>
      <c r="F37" s="23">
        <f>SUM(D37:E37)</f>
        <v>11300000</v>
      </c>
    </row>
    <row r="38" spans="1:6" s="37" customFormat="1" ht="12.75">
      <c r="A38" s="15"/>
      <c r="B38" s="15"/>
      <c r="C38" s="15"/>
      <c r="D38" s="10"/>
      <c r="E38" s="22"/>
      <c r="F38" s="23"/>
    </row>
    <row r="39" spans="1:6" s="37" customFormat="1" ht="12.75">
      <c r="A39" s="15">
        <v>8809</v>
      </c>
      <c r="B39" s="15">
        <v>3613</v>
      </c>
      <c r="C39" s="15" t="s">
        <v>591</v>
      </c>
      <c r="D39" s="10">
        <v>2035000</v>
      </c>
      <c r="E39" s="22">
        <v>150000</v>
      </c>
      <c r="F39" s="23">
        <f>SUM(D39:E39)</f>
        <v>2185000</v>
      </c>
    </row>
    <row r="40" spans="1:6" s="37" customFormat="1" ht="12.75">
      <c r="A40" s="15"/>
      <c r="B40" s="15"/>
      <c r="C40" s="15"/>
      <c r="D40" s="10"/>
      <c r="E40" s="22"/>
      <c r="F40" s="23"/>
    </row>
    <row r="41" spans="1:6" s="37" customFormat="1" ht="12.75">
      <c r="A41" s="15">
        <v>181</v>
      </c>
      <c r="B41" s="15">
        <v>3745</v>
      </c>
      <c r="C41" s="15" t="s">
        <v>606</v>
      </c>
      <c r="D41" s="10">
        <v>2200000</v>
      </c>
      <c r="E41" s="22">
        <v>260000</v>
      </c>
      <c r="F41" s="23">
        <f>SUM(D41:E41)</f>
        <v>2460000</v>
      </c>
    </row>
    <row r="42" spans="1:6" s="37" customFormat="1" ht="12.75">
      <c r="A42" s="15"/>
      <c r="B42" s="15"/>
      <c r="C42" s="15"/>
      <c r="D42" s="10"/>
      <c r="E42" s="22"/>
      <c r="F42" s="23"/>
    </row>
    <row r="43" spans="1:6" s="37" customFormat="1" ht="12.75">
      <c r="A43" s="15">
        <v>3322</v>
      </c>
      <c r="B43" s="15">
        <v>3322</v>
      </c>
      <c r="C43" s="15" t="s">
        <v>624</v>
      </c>
      <c r="D43" s="70">
        <v>2000000</v>
      </c>
      <c r="E43" s="22">
        <v>-300000</v>
      </c>
      <c r="F43" s="23">
        <f>SUM(D43:E43)</f>
        <v>1700000</v>
      </c>
    </row>
    <row r="44" spans="1:6" s="37" customFormat="1" ht="12.75">
      <c r="A44" s="7"/>
      <c r="B44" s="3"/>
      <c r="C44" s="15"/>
      <c r="D44" s="10"/>
      <c r="E44" s="22"/>
      <c r="F44" s="23"/>
    </row>
    <row r="45" spans="1:6" s="37" customFormat="1" ht="12.75">
      <c r="A45" s="7">
        <v>201326</v>
      </c>
      <c r="B45" s="3">
        <v>3639</v>
      </c>
      <c r="C45" s="15" t="s">
        <v>171</v>
      </c>
      <c r="D45" s="10">
        <v>370000</v>
      </c>
      <c r="E45" s="22">
        <v>-100000</v>
      </c>
      <c r="F45" s="23">
        <f>SUM(D45:E45)</f>
        <v>270000</v>
      </c>
    </row>
    <row r="46" spans="1:6" s="37" customFormat="1" ht="12.75">
      <c r="A46" s="7"/>
      <c r="B46" s="3"/>
      <c r="C46" s="15"/>
      <c r="D46" s="10"/>
      <c r="E46" s="22"/>
      <c r="F46" s="23"/>
    </row>
    <row r="47" spans="1:6" s="37" customFormat="1" ht="12.75">
      <c r="A47" s="7">
        <v>201604</v>
      </c>
      <c r="B47" s="3">
        <v>3639</v>
      </c>
      <c r="C47" s="3" t="s">
        <v>475</v>
      </c>
      <c r="D47" s="10">
        <v>4550000</v>
      </c>
      <c r="E47" s="22">
        <v>300000</v>
      </c>
      <c r="F47" s="23">
        <f>SUM(D47:E47)</f>
        <v>4850000</v>
      </c>
    </row>
    <row r="48" spans="1:6" s="37" customFormat="1" ht="12.75">
      <c r="A48" s="5"/>
      <c r="B48" s="3"/>
      <c r="C48" s="15"/>
      <c r="D48" s="10"/>
      <c r="E48" s="22"/>
      <c r="F48" s="23"/>
    </row>
    <row r="49" spans="1:6" s="37" customFormat="1" ht="12.75">
      <c r="A49" s="5">
        <v>201620</v>
      </c>
      <c r="B49" s="5">
        <v>3613</v>
      </c>
      <c r="C49" s="7" t="s">
        <v>615</v>
      </c>
      <c r="D49" s="10">
        <v>500000</v>
      </c>
      <c r="E49" s="22">
        <v>0</v>
      </c>
      <c r="F49" s="23">
        <f>SUM(D49:E49)</f>
        <v>500000</v>
      </c>
    </row>
    <row r="50" spans="1:6" s="37" customFormat="1" ht="12.75">
      <c r="A50" s="5"/>
      <c r="B50" s="5">
        <v>3111</v>
      </c>
      <c r="C50" s="7" t="s">
        <v>616</v>
      </c>
      <c r="D50" s="10"/>
      <c r="E50" s="22"/>
      <c r="F50" s="23"/>
    </row>
    <row r="51" spans="1:6" s="37" customFormat="1" ht="12.75">
      <c r="A51" s="5"/>
      <c r="B51" s="5"/>
      <c r="C51" s="7" t="s">
        <v>625</v>
      </c>
      <c r="D51" s="10"/>
      <c r="E51" s="22"/>
      <c r="F51" s="23"/>
    </row>
    <row r="52" spans="1:6" s="37" customFormat="1" ht="12.75">
      <c r="A52" s="5"/>
      <c r="B52" s="5"/>
      <c r="C52" s="7"/>
      <c r="D52" s="10"/>
      <c r="E52" s="22"/>
      <c r="F52" s="23"/>
    </row>
    <row r="53" spans="1:6" s="37" customFormat="1" ht="12.75">
      <c r="A53" s="7">
        <v>2201713</v>
      </c>
      <c r="B53" s="3">
        <v>3113</v>
      </c>
      <c r="C53" s="15" t="s">
        <v>546</v>
      </c>
      <c r="D53" s="10">
        <v>800000</v>
      </c>
      <c r="E53" s="22">
        <v>100000</v>
      </c>
      <c r="F53" s="23">
        <f>SUM(D53:E53)</f>
        <v>900000</v>
      </c>
    </row>
    <row r="54" spans="1:6" s="37" customFormat="1" ht="12.75">
      <c r="A54" s="7"/>
      <c r="B54" s="3"/>
      <c r="C54" s="15"/>
      <c r="D54" s="10"/>
      <c r="E54" s="22"/>
      <c r="F54" s="23"/>
    </row>
    <row r="55" spans="1:6" s="37" customFormat="1" ht="12.75">
      <c r="A55" s="5">
        <v>59</v>
      </c>
      <c r="B55" s="5">
        <v>6409</v>
      </c>
      <c r="C55" s="7" t="s">
        <v>337</v>
      </c>
      <c r="D55" s="67">
        <f>'RO č.10 RM'!F71</f>
        <v>56078</v>
      </c>
      <c r="E55" s="22">
        <v>130000</v>
      </c>
      <c r="F55" s="23">
        <f>SUM(D55:E55)</f>
        <v>186078</v>
      </c>
    </row>
    <row r="56" spans="1:6" s="37" customFormat="1" ht="12.75">
      <c r="A56" s="5"/>
      <c r="B56" s="5"/>
      <c r="C56" s="5"/>
      <c r="D56" s="1"/>
      <c r="E56" s="22"/>
      <c r="F56" s="22"/>
    </row>
    <row r="57" spans="1:6" s="37" customFormat="1" ht="12.75">
      <c r="A57" s="37" t="s">
        <v>338</v>
      </c>
      <c r="B57" s="20"/>
      <c r="C57" s="20"/>
      <c r="D57" s="25" t="s">
        <v>329</v>
      </c>
      <c r="E57" s="22">
        <f>SUM(E29:E55)</f>
        <v>600000</v>
      </c>
      <c r="F57" s="25" t="s">
        <v>329</v>
      </c>
    </row>
    <row r="58" spans="4:6" ht="12.75">
      <c r="D58" s="23"/>
      <c r="F58" s="23"/>
    </row>
    <row r="59" spans="1:6" s="37" customFormat="1" ht="12.75">
      <c r="A59" s="37" t="s">
        <v>621</v>
      </c>
      <c r="B59" s="20"/>
      <c r="C59" s="20"/>
      <c r="D59" s="25" t="s">
        <v>329</v>
      </c>
      <c r="E59" s="22">
        <f>'RO č.10 RM'!E78</f>
        <v>240327109.85999998</v>
      </c>
      <c r="F59" s="25" t="s">
        <v>329</v>
      </c>
    </row>
    <row r="60" spans="1:6" s="37" customFormat="1" ht="12.75">
      <c r="A60" s="38" t="s">
        <v>622</v>
      </c>
      <c r="B60" s="60"/>
      <c r="C60" s="60"/>
      <c r="D60" s="66" t="s">
        <v>329</v>
      </c>
      <c r="E60" s="19">
        <f>SUM(E57+E59)</f>
        <v>240927109.85999998</v>
      </c>
      <c r="F60" s="66" t="s">
        <v>329</v>
      </c>
    </row>
    <row r="61" spans="4:6" ht="12.75">
      <c r="D61" s="23"/>
      <c r="F61" s="23"/>
    </row>
    <row r="62" spans="1:6" ht="12.75">
      <c r="A62" s="37" t="s">
        <v>339</v>
      </c>
      <c r="D62" s="25" t="s">
        <v>329</v>
      </c>
      <c r="E62" s="22">
        <f>SUM(E24-E57)</f>
        <v>0</v>
      </c>
      <c r="F62" s="25" t="s">
        <v>329</v>
      </c>
    </row>
    <row r="63" spans="1:6" ht="12.75">
      <c r="A63" s="37"/>
      <c r="D63" s="25"/>
      <c r="F63" s="25"/>
    </row>
    <row r="64" spans="1:6" s="35" customFormat="1" ht="12.75">
      <c r="A64" s="37"/>
      <c r="B64" s="15"/>
      <c r="C64" s="15"/>
      <c r="D64" s="15"/>
      <c r="E64" s="22"/>
      <c r="F64" s="15"/>
    </row>
    <row r="65" ht="12.75">
      <c r="A65" s="37"/>
    </row>
    <row r="66" ht="12.75">
      <c r="A66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6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635</v>
      </c>
      <c r="B2" s="60"/>
      <c r="C2" s="60"/>
      <c r="D2" s="60"/>
      <c r="E2" s="19"/>
      <c r="F2" s="60"/>
      <c r="G2" s="39"/>
    </row>
    <row r="3" spans="1:7" ht="12.75">
      <c r="A3" s="38" t="s">
        <v>634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9">
        <v>1334</v>
      </c>
      <c r="C9" s="9" t="s">
        <v>630</v>
      </c>
      <c r="D9" s="10">
        <v>55000</v>
      </c>
      <c r="E9" s="22">
        <v>28000</v>
      </c>
      <c r="F9" s="23">
        <f>SUM(D9:E9)</f>
        <v>83000</v>
      </c>
    </row>
    <row r="10" spans="2:6" s="37" customFormat="1" ht="12.75">
      <c r="B10" s="9">
        <v>1343</v>
      </c>
      <c r="C10" s="9" t="s">
        <v>631</v>
      </c>
      <c r="D10" s="10">
        <v>150000</v>
      </c>
      <c r="E10" s="22">
        <v>122000</v>
      </c>
      <c r="F10" s="23">
        <f>SUM(D10:E10)</f>
        <v>272000</v>
      </c>
    </row>
    <row r="11" spans="2:6" s="37" customFormat="1" ht="12.75">
      <c r="B11" s="9">
        <v>1345</v>
      </c>
      <c r="C11" s="9" t="s">
        <v>632</v>
      </c>
      <c r="D11" s="10">
        <v>10000</v>
      </c>
      <c r="E11" s="22">
        <v>10000</v>
      </c>
      <c r="F11" s="23">
        <f>SUM(D11:E11)</f>
        <v>20000</v>
      </c>
    </row>
    <row r="12" spans="2:6" s="37" customFormat="1" ht="12.75">
      <c r="B12" s="9">
        <v>1356</v>
      </c>
      <c r="C12" s="9" t="s">
        <v>487</v>
      </c>
      <c r="D12" s="10">
        <v>37000</v>
      </c>
      <c r="E12" s="22">
        <v>13000</v>
      </c>
      <c r="F12" s="23">
        <f>SUM(D12:E12)</f>
        <v>50000</v>
      </c>
    </row>
    <row r="13" spans="2:6" s="37" customFormat="1" ht="12.75">
      <c r="B13" s="9"/>
      <c r="C13" s="9"/>
      <c r="D13" s="10"/>
      <c r="E13" s="22"/>
      <c r="F13" s="23"/>
    </row>
    <row r="14" spans="1:6" s="37" customFormat="1" ht="12.75">
      <c r="A14" s="15">
        <v>3612</v>
      </c>
      <c r="B14" s="15">
        <v>2132</v>
      </c>
      <c r="C14" s="15" t="s">
        <v>638</v>
      </c>
      <c r="D14" s="23">
        <v>9800000</v>
      </c>
      <c r="E14" s="22">
        <v>200000</v>
      </c>
      <c r="F14" s="23">
        <f>SUM(D14:E14)</f>
        <v>10000000</v>
      </c>
    </row>
    <row r="15" spans="1:6" s="37" customFormat="1" ht="12.75">
      <c r="A15" s="9">
        <v>3613</v>
      </c>
      <c r="B15" s="9">
        <v>2132</v>
      </c>
      <c r="C15" s="9" t="s">
        <v>633</v>
      </c>
      <c r="D15" s="10">
        <v>2500000</v>
      </c>
      <c r="E15" s="22">
        <v>110000</v>
      </c>
      <c r="F15" s="23">
        <f>SUM(D15:E15)</f>
        <v>2610000</v>
      </c>
    </row>
    <row r="16" spans="1:6" s="37" customFormat="1" ht="12.75">
      <c r="A16" s="9"/>
      <c r="B16" s="9"/>
      <c r="C16" s="9"/>
      <c r="D16" s="10"/>
      <c r="E16" s="22"/>
      <c r="F16" s="23"/>
    </row>
    <row r="17" spans="1:6" s="37" customFormat="1" ht="12.75">
      <c r="A17" s="9">
        <v>3725</v>
      </c>
      <c r="B17" s="9">
        <v>2324</v>
      </c>
      <c r="C17" s="9" t="s">
        <v>602</v>
      </c>
      <c r="D17" s="10">
        <v>765000</v>
      </c>
      <c r="E17" s="22">
        <v>240000</v>
      </c>
      <c r="F17" s="23">
        <f>SUM(D17:E17)</f>
        <v>1005000</v>
      </c>
    </row>
    <row r="18" spans="1:6" s="37" customFormat="1" ht="12.75">
      <c r="A18" s="9"/>
      <c r="B18" s="9"/>
      <c r="C18" s="9"/>
      <c r="D18" s="10"/>
      <c r="E18" s="22"/>
      <c r="F18" s="23"/>
    </row>
    <row r="19" spans="1:6" s="37" customFormat="1" ht="12.75">
      <c r="A19" s="9">
        <v>6171</v>
      </c>
      <c r="B19" s="9">
        <v>2322</v>
      </c>
      <c r="C19" s="9" t="s">
        <v>637</v>
      </c>
      <c r="D19" s="10">
        <v>0</v>
      </c>
      <c r="E19" s="22">
        <v>24000</v>
      </c>
      <c r="F19" s="23">
        <f>SUM(D19:E19)</f>
        <v>24000</v>
      </c>
    </row>
    <row r="20" spans="1:6" s="37" customFormat="1" ht="12.75">
      <c r="A20" s="9"/>
      <c r="B20" s="9"/>
      <c r="C20" s="9"/>
      <c r="D20" s="10"/>
      <c r="E20" s="22"/>
      <c r="F20" s="23"/>
    </row>
    <row r="21" spans="3:6" s="37" customFormat="1" ht="12.75">
      <c r="C21" s="15" t="s">
        <v>455</v>
      </c>
      <c r="D21" s="20"/>
      <c r="E21" s="22"/>
      <c r="F21" s="20"/>
    </row>
    <row r="22" spans="2:6" s="37" customFormat="1" ht="12.75">
      <c r="B22" s="15">
        <v>4116</v>
      </c>
      <c r="C22" s="5" t="s">
        <v>597</v>
      </c>
      <c r="D22" s="23">
        <v>300000</v>
      </c>
      <c r="E22" s="22">
        <v>124915</v>
      </c>
      <c r="F22" s="23">
        <f>SUM(D22:E22)</f>
        <v>424915</v>
      </c>
    </row>
    <row r="23" spans="2:6" s="37" customFormat="1" ht="12.75">
      <c r="B23" s="15"/>
      <c r="C23" s="5"/>
      <c r="D23" s="23"/>
      <c r="E23" s="22"/>
      <c r="F23" s="23"/>
    </row>
    <row r="24" spans="2:6" s="37" customFormat="1" ht="12.75">
      <c r="B24" s="15"/>
      <c r="C24" s="15" t="s">
        <v>158</v>
      </c>
      <c r="D24" s="23"/>
      <c r="E24" s="22"/>
      <c r="F24" s="23"/>
    </row>
    <row r="25" spans="2:6" s="37" customFormat="1" ht="12.75">
      <c r="B25" s="15">
        <v>4216</v>
      </c>
      <c r="C25" s="5" t="s">
        <v>597</v>
      </c>
      <c r="D25" s="23">
        <v>600000</v>
      </c>
      <c r="E25" s="22">
        <v>94085</v>
      </c>
      <c r="F25" s="23">
        <f>SUM(D25:E25)</f>
        <v>694085</v>
      </c>
    </row>
    <row r="26" spans="2:6" s="37" customFormat="1" ht="12.75">
      <c r="B26" s="68"/>
      <c r="C26" s="9"/>
      <c r="D26" s="10"/>
      <c r="E26" s="22"/>
      <c r="F26" s="23"/>
    </row>
    <row r="27" spans="1:6" s="37" customFormat="1" ht="12.75">
      <c r="A27" s="37" t="s">
        <v>328</v>
      </c>
      <c r="B27" s="15"/>
      <c r="C27" s="15"/>
      <c r="D27" s="25" t="s">
        <v>329</v>
      </c>
      <c r="E27" s="22">
        <f>SUM(E5:E26)</f>
        <v>966000</v>
      </c>
      <c r="F27" s="25" t="s">
        <v>329</v>
      </c>
    </row>
    <row r="28" spans="4:6" ht="12.75">
      <c r="D28" s="23"/>
      <c r="F28" s="23"/>
    </row>
    <row r="29" spans="1:6" s="37" customFormat="1" ht="12.75">
      <c r="A29" s="37" t="s">
        <v>639</v>
      </c>
      <c r="B29" s="20"/>
      <c r="C29" s="20"/>
      <c r="D29" s="25" t="s">
        <v>329</v>
      </c>
      <c r="E29" s="22">
        <f>'RO č.11 RM'!E18</f>
        <v>145828918.85999998</v>
      </c>
      <c r="F29" s="25" t="s">
        <v>329</v>
      </c>
    </row>
    <row r="30" spans="1:6" s="37" customFormat="1" ht="12.75">
      <c r="A30" s="38" t="s">
        <v>640</v>
      </c>
      <c r="B30" s="60"/>
      <c r="C30" s="60"/>
      <c r="D30" s="66" t="s">
        <v>329</v>
      </c>
      <c r="E30" s="19">
        <f>SUM(E27+E29)</f>
        <v>146794918.85999998</v>
      </c>
      <c r="F30" s="66" t="s">
        <v>329</v>
      </c>
    </row>
    <row r="31" spans="4:7" ht="12.75">
      <c r="D31" s="23"/>
      <c r="F31" s="23"/>
      <c r="G31" s="16"/>
    </row>
    <row r="32" spans="1:6" s="37" customFormat="1" ht="12.75">
      <c r="A32" s="37" t="s">
        <v>10</v>
      </c>
      <c r="B32" s="20"/>
      <c r="C32" s="20"/>
      <c r="D32" s="22"/>
      <c r="E32" s="22"/>
      <c r="F32" s="22"/>
    </row>
    <row r="33" spans="2:6" s="37" customFormat="1" ht="12.75">
      <c r="B33" s="20"/>
      <c r="C33" s="20"/>
      <c r="D33" s="22"/>
      <c r="E33" s="22"/>
      <c r="F33" s="22"/>
    </row>
    <row r="34" spans="1:6" ht="12.75">
      <c r="A34" s="33"/>
      <c r="B34" s="9"/>
      <c r="C34" s="9"/>
      <c r="D34" s="18"/>
      <c r="F34" s="23"/>
    </row>
    <row r="35" spans="1:6" s="37" customFormat="1" ht="12.75">
      <c r="A35" s="37" t="s">
        <v>331</v>
      </c>
      <c r="B35" s="20"/>
      <c r="C35" s="20"/>
      <c r="D35" s="25" t="s">
        <v>329</v>
      </c>
      <c r="E35" s="22">
        <f>SUM(E32:E34)</f>
        <v>0</v>
      </c>
      <c r="F35" s="25" t="s">
        <v>329</v>
      </c>
    </row>
    <row r="36" spans="1:6" s="37" customFormat="1" ht="12.75">
      <c r="A36" s="37" t="s">
        <v>332</v>
      </c>
      <c r="B36" s="20"/>
      <c r="C36" s="20"/>
      <c r="D36" s="25" t="s">
        <v>329</v>
      </c>
      <c r="E36" s="22">
        <f>SUM(E27+E35)</f>
        <v>966000</v>
      </c>
      <c r="F36" s="25" t="s">
        <v>329</v>
      </c>
    </row>
    <row r="37" spans="4:6" ht="12.75">
      <c r="D37" s="23"/>
      <c r="F37" s="23"/>
    </row>
    <row r="38" spans="1:6" s="37" customFormat="1" ht="12.75">
      <c r="A38" s="37" t="s">
        <v>641</v>
      </c>
      <c r="B38" s="20"/>
      <c r="C38" s="20"/>
      <c r="D38" s="25" t="s">
        <v>329</v>
      </c>
      <c r="E38" s="22">
        <f>'RO č.11 RM'!E27</f>
        <v>240927109.85999998</v>
      </c>
      <c r="F38" s="25" t="s">
        <v>329</v>
      </c>
    </row>
    <row r="39" spans="1:6" s="37" customFormat="1" ht="12.75">
      <c r="A39" s="38" t="s">
        <v>642</v>
      </c>
      <c r="B39" s="60"/>
      <c r="C39" s="60"/>
      <c r="D39" s="66" t="s">
        <v>329</v>
      </c>
      <c r="E39" s="19">
        <f>SUM(E36+E38)</f>
        <v>241893109.85999998</v>
      </c>
      <c r="F39" s="66" t="s">
        <v>329</v>
      </c>
    </row>
    <row r="40" spans="2:6" s="37" customFormat="1" ht="12.75">
      <c r="B40" s="20"/>
      <c r="C40" s="20"/>
      <c r="D40" s="22"/>
      <c r="E40" s="22"/>
      <c r="F40" s="22"/>
    </row>
    <row r="41" spans="1:6" s="37" customFormat="1" ht="15">
      <c r="A41" s="64" t="s">
        <v>333</v>
      </c>
      <c r="B41" s="20"/>
      <c r="C41" s="20"/>
      <c r="D41" s="22"/>
      <c r="E41" s="22"/>
      <c r="F41" s="22"/>
    </row>
    <row r="42" spans="1:6" s="37" customFormat="1" ht="12.75">
      <c r="A42" s="37" t="s">
        <v>334</v>
      </c>
      <c r="B42" s="20" t="s">
        <v>0</v>
      </c>
      <c r="C42" s="20"/>
      <c r="D42" s="22"/>
      <c r="E42" s="22"/>
      <c r="F42" s="22"/>
    </row>
    <row r="43" spans="2:6" s="37" customFormat="1" ht="12.75">
      <c r="B43" s="20"/>
      <c r="C43" s="20"/>
      <c r="D43" s="22"/>
      <c r="E43" s="22"/>
      <c r="F43" s="22"/>
    </row>
    <row r="44" spans="1:6" s="37" customFormat="1" ht="12.75">
      <c r="A44" s="15">
        <v>10</v>
      </c>
      <c r="B44" s="15">
        <v>2212</v>
      </c>
      <c r="C44" s="15" t="s">
        <v>465</v>
      </c>
      <c r="D44" s="10">
        <v>3350000</v>
      </c>
      <c r="E44" s="22">
        <v>300000</v>
      </c>
      <c r="F44" s="23">
        <f>SUM(D44:E44)</f>
        <v>3650000</v>
      </c>
    </row>
    <row r="45" spans="1:6" s="37" customFormat="1" ht="12.75">
      <c r="A45" s="15"/>
      <c r="B45" s="15"/>
      <c r="C45" s="15"/>
      <c r="D45" s="10"/>
      <c r="E45" s="22"/>
      <c r="F45" s="23"/>
    </row>
    <row r="46" spans="1:6" s="37" customFormat="1" ht="12.75">
      <c r="A46" s="15">
        <v>162</v>
      </c>
      <c r="B46" s="15">
        <v>3399</v>
      </c>
      <c r="C46" s="15" t="s">
        <v>645</v>
      </c>
      <c r="D46" s="10">
        <v>255000</v>
      </c>
      <c r="E46" s="22">
        <v>50000</v>
      </c>
      <c r="F46" s="23">
        <f>SUM(D46:E46)</f>
        <v>305000</v>
      </c>
    </row>
    <row r="47" spans="2:6" s="37" customFormat="1" ht="12.75">
      <c r="B47" s="20"/>
      <c r="C47" s="20"/>
      <c r="D47" s="22"/>
      <c r="E47" s="22"/>
      <c r="F47" s="22"/>
    </row>
    <row r="48" spans="1:6" s="37" customFormat="1" ht="12.75">
      <c r="A48" s="15">
        <v>0</v>
      </c>
      <c r="B48" s="15">
        <v>3639</v>
      </c>
      <c r="C48" s="15" t="s">
        <v>391</v>
      </c>
      <c r="D48" s="10">
        <v>11300000</v>
      </c>
      <c r="E48" s="22">
        <v>300000</v>
      </c>
      <c r="F48" s="23">
        <f>SUM(D48:E48)</f>
        <v>11600000</v>
      </c>
    </row>
    <row r="49" spans="1:6" s="37" customFormat="1" ht="12.75">
      <c r="A49" s="15"/>
      <c r="B49" s="15"/>
      <c r="C49" s="15"/>
      <c r="D49" s="10"/>
      <c r="E49" s="22"/>
      <c r="F49" s="23"/>
    </row>
    <row r="50" spans="1:6" s="37" customFormat="1" ht="12.75">
      <c r="A50" s="7">
        <v>1114</v>
      </c>
      <c r="B50" s="3">
        <v>2219</v>
      </c>
      <c r="C50" s="15" t="s">
        <v>535</v>
      </c>
      <c r="D50" s="10">
        <v>80000</v>
      </c>
      <c r="E50" s="22">
        <v>20000</v>
      </c>
      <c r="F50" s="23">
        <f>SUM(D50:E50)</f>
        <v>100000</v>
      </c>
    </row>
    <row r="51" spans="1:6" s="37" customFormat="1" ht="12.75">
      <c r="A51" s="15"/>
      <c r="B51" s="15"/>
      <c r="C51" s="15"/>
      <c r="D51" s="10"/>
      <c r="E51" s="22"/>
      <c r="F51" s="23"/>
    </row>
    <row r="52" spans="1:6" s="37" customFormat="1" ht="12.75">
      <c r="A52" s="15">
        <v>3322</v>
      </c>
      <c r="B52" s="15">
        <v>3322</v>
      </c>
      <c r="C52" s="15" t="s">
        <v>624</v>
      </c>
      <c r="D52" s="70">
        <v>1700000</v>
      </c>
      <c r="E52" s="22">
        <v>-100000</v>
      </c>
      <c r="F52" s="23">
        <f>SUM(D52:E52)</f>
        <v>1600000</v>
      </c>
    </row>
    <row r="53" spans="1:6" s="37" customFormat="1" ht="12.75">
      <c r="A53" s="15"/>
      <c r="B53" s="15"/>
      <c r="C53" s="15"/>
      <c r="D53" s="70"/>
      <c r="E53" s="22"/>
      <c r="F53" s="23"/>
    </row>
    <row r="54" spans="1:6" s="37" customFormat="1" ht="12.75">
      <c r="A54" s="15">
        <v>201620</v>
      </c>
      <c r="B54" s="5">
        <v>3111</v>
      </c>
      <c r="C54" s="7" t="s">
        <v>616</v>
      </c>
      <c r="D54" s="70">
        <v>500000</v>
      </c>
      <c r="E54" s="22">
        <v>-100000</v>
      </c>
      <c r="F54" s="23">
        <f>SUM(D54:E54)</f>
        <v>400000</v>
      </c>
    </row>
    <row r="55" spans="1:6" s="37" customFormat="1" ht="12.75">
      <c r="A55" s="15"/>
      <c r="B55" s="5"/>
      <c r="C55" s="7"/>
      <c r="D55" s="70"/>
      <c r="E55" s="22"/>
      <c r="F55" s="23"/>
    </row>
    <row r="56" spans="1:6" s="37" customFormat="1" ht="12.75">
      <c r="A56" s="5">
        <v>201713</v>
      </c>
      <c r="B56" s="3">
        <v>3113</v>
      </c>
      <c r="C56" s="15" t="s">
        <v>417</v>
      </c>
      <c r="D56" s="10">
        <v>40850000</v>
      </c>
      <c r="E56" s="22">
        <v>-150000</v>
      </c>
      <c r="F56" s="23">
        <f>SUM(D56:E56)</f>
        <v>40700000</v>
      </c>
    </row>
    <row r="57" spans="1:6" s="37" customFormat="1" ht="12.75">
      <c r="A57" s="15"/>
      <c r="B57" s="5"/>
      <c r="C57" s="7"/>
      <c r="D57" s="70"/>
      <c r="E57" s="22"/>
      <c r="F57" s="23"/>
    </row>
    <row r="58" spans="1:6" s="37" customFormat="1" ht="12.75">
      <c r="A58" s="7">
        <v>201715</v>
      </c>
      <c r="B58" s="3">
        <v>3639</v>
      </c>
      <c r="C58" s="15" t="s">
        <v>473</v>
      </c>
      <c r="D58" s="10">
        <v>30500000</v>
      </c>
      <c r="E58" s="22">
        <v>150000</v>
      </c>
      <c r="F58" s="23">
        <f>SUM(D58:E58)</f>
        <v>30650000</v>
      </c>
    </row>
    <row r="59" spans="1:6" s="37" customFormat="1" ht="12.75">
      <c r="A59" s="7"/>
      <c r="B59" s="3"/>
      <c r="C59" s="15"/>
      <c r="D59" s="10"/>
      <c r="E59" s="22"/>
      <c r="F59" s="23"/>
    </row>
    <row r="60" spans="1:6" s="37" customFormat="1" ht="12.75">
      <c r="A60" s="7">
        <v>201718</v>
      </c>
      <c r="B60" s="3">
        <v>6171</v>
      </c>
      <c r="C60" s="15" t="s">
        <v>372</v>
      </c>
      <c r="D60" s="10">
        <v>300000</v>
      </c>
      <c r="E60" s="22">
        <v>40000</v>
      </c>
      <c r="F60" s="23">
        <f>SUM(D60:E60)</f>
        <v>340000</v>
      </c>
    </row>
    <row r="61" spans="1:6" s="37" customFormat="1" ht="12.75">
      <c r="A61" s="7"/>
      <c r="B61" s="3"/>
      <c r="C61" s="15"/>
      <c r="D61" s="10"/>
      <c r="E61" s="22"/>
      <c r="F61" s="23"/>
    </row>
    <row r="62" spans="1:6" s="37" customFormat="1" ht="12.75">
      <c r="A62" s="3">
        <v>201803</v>
      </c>
      <c r="B62" s="3">
        <v>2341</v>
      </c>
      <c r="C62" s="69" t="s">
        <v>636</v>
      </c>
      <c r="D62" s="70">
        <v>1400000</v>
      </c>
      <c r="E62" s="22">
        <v>300000</v>
      </c>
      <c r="F62" s="23">
        <f>SUM(D62:E62)</f>
        <v>1700000</v>
      </c>
    </row>
    <row r="63" spans="1:6" s="37" customFormat="1" ht="12.75">
      <c r="A63" s="7"/>
      <c r="B63" s="3"/>
      <c r="C63" s="15"/>
      <c r="D63" s="10"/>
      <c r="E63" s="22"/>
      <c r="F63" s="23"/>
    </row>
    <row r="64" spans="1:6" s="37" customFormat="1" ht="12.75">
      <c r="A64" s="5">
        <v>201807</v>
      </c>
      <c r="B64" s="7">
        <v>3613</v>
      </c>
      <c r="C64" s="7" t="s">
        <v>629</v>
      </c>
      <c r="D64" s="10">
        <v>150000</v>
      </c>
      <c r="E64" s="22">
        <v>100000</v>
      </c>
      <c r="F64" s="23">
        <f>SUM(D64:E64)</f>
        <v>250000</v>
      </c>
    </row>
    <row r="65" spans="1:6" s="37" customFormat="1" ht="12.75">
      <c r="A65" s="7"/>
      <c r="B65" s="3"/>
      <c r="C65" s="15"/>
      <c r="D65" s="10"/>
      <c r="E65" s="22"/>
      <c r="F65" s="23"/>
    </row>
    <row r="66" spans="1:6" s="37" customFormat="1" ht="12.75">
      <c r="A66" s="5">
        <v>59</v>
      </c>
      <c r="B66" s="5">
        <v>6409</v>
      </c>
      <c r="C66" s="7" t="s">
        <v>337</v>
      </c>
      <c r="D66" s="67">
        <f>'RO č.11 RM'!F55</f>
        <v>186078</v>
      </c>
      <c r="E66" s="22">
        <v>56000</v>
      </c>
      <c r="F66" s="23">
        <f>SUM(D66:E66)</f>
        <v>242078</v>
      </c>
    </row>
    <row r="67" spans="1:6" s="37" customFormat="1" ht="12.75">
      <c r="A67" s="5"/>
      <c r="B67" s="5"/>
      <c r="C67" s="5"/>
      <c r="D67" s="1"/>
      <c r="E67" s="22"/>
      <c r="F67" s="22"/>
    </row>
    <row r="68" spans="1:6" s="37" customFormat="1" ht="12.75">
      <c r="A68" s="37" t="s">
        <v>338</v>
      </c>
      <c r="B68" s="20"/>
      <c r="C68" s="20"/>
      <c r="D68" s="25" t="s">
        <v>329</v>
      </c>
      <c r="E68" s="22">
        <f>SUM(E41:E66)</f>
        <v>966000</v>
      </c>
      <c r="F68" s="25" t="s">
        <v>329</v>
      </c>
    </row>
    <row r="69" spans="4:6" ht="12.75">
      <c r="D69" s="23"/>
      <c r="F69" s="23"/>
    </row>
    <row r="70" spans="1:6" s="37" customFormat="1" ht="12.75">
      <c r="A70" s="37" t="s">
        <v>643</v>
      </c>
      <c r="B70" s="20"/>
      <c r="C70" s="20"/>
      <c r="D70" s="25" t="s">
        <v>329</v>
      </c>
      <c r="E70" s="22">
        <f>'RO č.11 RM'!E60</f>
        <v>240927109.85999998</v>
      </c>
      <c r="F70" s="25" t="s">
        <v>329</v>
      </c>
    </row>
    <row r="71" spans="1:6" s="37" customFormat="1" ht="12.75">
      <c r="A71" s="38" t="s">
        <v>644</v>
      </c>
      <c r="B71" s="60"/>
      <c r="C71" s="60"/>
      <c r="D71" s="66" t="s">
        <v>329</v>
      </c>
      <c r="E71" s="19">
        <f>SUM(E68+E70)</f>
        <v>241893109.85999998</v>
      </c>
      <c r="F71" s="66" t="s">
        <v>329</v>
      </c>
    </row>
    <row r="72" spans="4:6" ht="12.75">
      <c r="D72" s="23"/>
      <c r="F72" s="23"/>
    </row>
    <row r="73" spans="1:6" ht="12.75">
      <c r="A73" s="37" t="s">
        <v>339</v>
      </c>
      <c r="D73" s="25" t="s">
        <v>329</v>
      </c>
      <c r="E73" s="22">
        <f>SUM(E36-E68)</f>
        <v>0</v>
      </c>
      <c r="F73" s="25" t="s">
        <v>329</v>
      </c>
    </row>
    <row r="74" spans="1:6" ht="12.75">
      <c r="A74" s="37"/>
      <c r="D74" s="25"/>
      <c r="F74" s="25"/>
    </row>
    <row r="75" spans="1:6" ht="12.75">
      <c r="A75" s="37"/>
      <c r="F75" s="23"/>
    </row>
    <row r="76" ht="12.75">
      <c r="A76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4"/>
  <sheetViews>
    <sheetView zoomScale="125" zoomScaleNormal="125" zoomScalePageLayoutView="0" workbookViewId="0" topLeftCell="A1">
      <pane ySplit="5" topLeftCell="A78" activePane="bottomLeft" state="frozen"/>
      <selection pane="topLeft" activeCell="A1" sqref="A1"/>
      <selection pane="bottomLeft" activeCell="D85" sqref="D85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655</v>
      </c>
      <c r="B2" s="60"/>
      <c r="C2" s="60"/>
      <c r="D2" s="60"/>
      <c r="E2" s="19"/>
      <c r="F2" s="60"/>
      <c r="G2" s="39"/>
    </row>
    <row r="3" spans="1:7" ht="12.75">
      <c r="A3" s="38" t="s">
        <v>654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15"/>
      <c r="C9" s="15" t="s">
        <v>157</v>
      </c>
      <c r="D9" s="23"/>
      <c r="E9" s="22"/>
      <c r="F9" s="23"/>
    </row>
    <row r="10" spans="2:6" s="37" customFormat="1" ht="12.75">
      <c r="B10" s="15">
        <v>4122</v>
      </c>
      <c r="C10" s="15" t="s">
        <v>594</v>
      </c>
      <c r="D10" s="23">
        <v>0</v>
      </c>
      <c r="E10" s="22">
        <v>40924.8</v>
      </c>
      <c r="F10" s="23">
        <f aca="true" t="shared" si="0" ref="F10:F15">SUM(D10:E10)</f>
        <v>40924.8</v>
      </c>
    </row>
    <row r="11" spans="2:6" s="37" customFormat="1" ht="12.75">
      <c r="B11" s="15"/>
      <c r="C11" s="15" t="s">
        <v>648</v>
      </c>
      <c r="D11" s="23">
        <v>0</v>
      </c>
      <c r="E11" s="22">
        <v>43908.9</v>
      </c>
      <c r="F11" s="23">
        <f t="shared" si="0"/>
        <v>43908.9</v>
      </c>
    </row>
    <row r="12" spans="2:6" s="37" customFormat="1" ht="12.75">
      <c r="B12" s="15"/>
      <c r="C12" s="15" t="s">
        <v>595</v>
      </c>
      <c r="D12" s="23">
        <v>0</v>
      </c>
      <c r="E12" s="22">
        <v>73180.8</v>
      </c>
      <c r="F12" s="23">
        <f t="shared" si="0"/>
        <v>73180.8</v>
      </c>
    </row>
    <row r="13" spans="2:6" s="37" customFormat="1" ht="12.75">
      <c r="B13" s="15"/>
      <c r="C13" s="15" t="s">
        <v>609</v>
      </c>
      <c r="D13" s="23">
        <v>0</v>
      </c>
      <c r="E13" s="22">
        <v>328003.2</v>
      </c>
      <c r="F13" s="23">
        <f t="shared" si="0"/>
        <v>328003.2</v>
      </c>
    </row>
    <row r="14" spans="2:6" s="37" customFormat="1" ht="12.75">
      <c r="B14" s="15"/>
      <c r="C14" s="15" t="s">
        <v>596</v>
      </c>
      <c r="D14" s="23">
        <v>0</v>
      </c>
      <c r="E14" s="22">
        <v>41769</v>
      </c>
      <c r="F14" s="23">
        <f t="shared" si="0"/>
        <v>41769</v>
      </c>
    </row>
    <row r="15" spans="2:6" s="37" customFormat="1" ht="12.75">
      <c r="B15" s="15"/>
      <c r="C15" s="15" t="s">
        <v>663</v>
      </c>
      <c r="D15" s="23">
        <v>0</v>
      </c>
      <c r="E15" s="22">
        <v>38175.21</v>
      </c>
      <c r="F15" s="23">
        <f t="shared" si="0"/>
        <v>38175.21</v>
      </c>
    </row>
    <row r="16" spans="2:6" s="37" customFormat="1" ht="12.75">
      <c r="B16" s="15"/>
      <c r="C16" s="5"/>
      <c r="D16" s="23"/>
      <c r="E16" s="22"/>
      <c r="F16" s="23"/>
    </row>
    <row r="17" spans="2:6" s="37" customFormat="1" ht="12.75">
      <c r="B17" s="9">
        <v>1111</v>
      </c>
      <c r="C17" s="9" t="s">
        <v>411</v>
      </c>
      <c r="D17" s="10">
        <v>17150000</v>
      </c>
      <c r="E17" s="22">
        <v>700000</v>
      </c>
      <c r="F17" s="23">
        <f>SUM(D17:E17)</f>
        <v>17850000</v>
      </c>
    </row>
    <row r="18" spans="2:6" s="37" customFormat="1" ht="12.75">
      <c r="B18" s="9"/>
      <c r="C18" s="9"/>
      <c r="D18" s="10"/>
      <c r="E18" s="22"/>
      <c r="F18" s="23"/>
    </row>
    <row r="19" spans="1:6" s="37" customFormat="1" ht="12.75">
      <c r="A19" s="9">
        <v>3511</v>
      </c>
      <c r="B19" s="9">
        <v>2122</v>
      </c>
      <c r="C19" s="9" t="s">
        <v>403</v>
      </c>
      <c r="D19" s="10">
        <v>211417</v>
      </c>
      <c r="E19" s="22">
        <v>21322</v>
      </c>
      <c r="F19" s="23">
        <f>SUM(D19:E19)</f>
        <v>232739</v>
      </c>
    </row>
    <row r="20" spans="1:6" s="37" customFormat="1" ht="12.75">
      <c r="A20" s="9">
        <v>4350</v>
      </c>
      <c r="B20" s="9">
        <v>2122</v>
      </c>
      <c r="C20" s="9" t="s">
        <v>669</v>
      </c>
      <c r="D20" s="10">
        <v>0</v>
      </c>
      <c r="E20" s="22">
        <v>21634</v>
      </c>
      <c r="F20" s="23">
        <f>SUM(D20:E20)</f>
        <v>21634</v>
      </c>
    </row>
    <row r="21" spans="2:6" s="37" customFormat="1" ht="12.75">
      <c r="B21" s="68"/>
      <c r="C21" s="9"/>
      <c r="D21" s="10"/>
      <c r="E21" s="22"/>
      <c r="F21" s="23"/>
    </row>
    <row r="22" spans="1:6" s="37" customFormat="1" ht="12.75">
      <c r="A22" s="37" t="s">
        <v>328</v>
      </c>
      <c r="B22" s="15"/>
      <c r="C22" s="15"/>
      <c r="D22" s="25" t="s">
        <v>329</v>
      </c>
      <c r="E22" s="22">
        <f>SUM(E5:E21)</f>
        <v>1308917.91</v>
      </c>
      <c r="F22" s="25" t="s">
        <v>329</v>
      </c>
    </row>
    <row r="23" spans="4:6" ht="12.75">
      <c r="D23" s="23"/>
      <c r="F23" s="23"/>
    </row>
    <row r="24" spans="1:6" s="37" customFormat="1" ht="12.75">
      <c r="A24" s="37" t="s">
        <v>656</v>
      </c>
      <c r="B24" s="20"/>
      <c r="C24" s="20"/>
      <c r="D24" s="25" t="s">
        <v>329</v>
      </c>
      <c r="E24" s="22">
        <f>'RO č.12 RM'!E30</f>
        <v>146794918.85999998</v>
      </c>
      <c r="F24" s="25" t="s">
        <v>329</v>
      </c>
    </row>
    <row r="25" spans="1:6" s="37" customFormat="1" ht="12.75">
      <c r="A25" s="38" t="s">
        <v>657</v>
      </c>
      <c r="B25" s="60"/>
      <c r="C25" s="60"/>
      <c r="D25" s="66" t="s">
        <v>329</v>
      </c>
      <c r="E25" s="19">
        <f>SUM(E22+E24)</f>
        <v>148103836.76999998</v>
      </c>
      <c r="F25" s="66" t="s">
        <v>329</v>
      </c>
    </row>
    <row r="26" spans="4:7" ht="12.75">
      <c r="D26" s="23"/>
      <c r="F26" s="23"/>
      <c r="G26" s="16"/>
    </row>
    <row r="27" spans="1:6" s="37" customFormat="1" ht="12.75">
      <c r="A27" s="37" t="s">
        <v>10</v>
      </c>
      <c r="B27" s="20"/>
      <c r="C27" s="20"/>
      <c r="D27" s="22"/>
      <c r="E27" s="22"/>
      <c r="F27" s="22"/>
    </row>
    <row r="28" spans="2:6" s="37" customFormat="1" ht="12.75">
      <c r="B28" s="20"/>
      <c r="C28" s="20"/>
      <c r="D28" s="22"/>
      <c r="E28" s="22"/>
      <c r="F28" s="22"/>
    </row>
    <row r="29" spans="1:6" ht="12.75">
      <c r="A29" s="33"/>
      <c r="B29" s="9"/>
      <c r="C29" s="9"/>
      <c r="D29" s="18"/>
      <c r="F29" s="23"/>
    </row>
    <row r="30" spans="1:6" s="37" customFormat="1" ht="12.75">
      <c r="A30" s="37" t="s">
        <v>331</v>
      </c>
      <c r="B30" s="20"/>
      <c r="C30" s="20"/>
      <c r="D30" s="25" t="s">
        <v>329</v>
      </c>
      <c r="E30" s="22">
        <f>SUM(E27:E29)</f>
        <v>0</v>
      </c>
      <c r="F30" s="25" t="s">
        <v>329</v>
      </c>
    </row>
    <row r="31" spans="1:6" s="37" customFormat="1" ht="12.75">
      <c r="A31" s="37" t="s">
        <v>332</v>
      </c>
      <c r="B31" s="20"/>
      <c r="C31" s="20"/>
      <c r="D31" s="25" t="s">
        <v>329</v>
      </c>
      <c r="E31" s="22">
        <f>SUM(E22+E30)</f>
        <v>1308917.91</v>
      </c>
      <c r="F31" s="25" t="s">
        <v>329</v>
      </c>
    </row>
    <row r="32" spans="4:6" ht="12.75">
      <c r="D32" s="23"/>
      <c r="F32" s="23"/>
    </row>
    <row r="33" spans="1:6" s="37" customFormat="1" ht="12.75">
      <c r="A33" s="37" t="s">
        <v>658</v>
      </c>
      <c r="B33" s="20"/>
      <c r="C33" s="20"/>
      <c r="D33" s="25" t="s">
        <v>329</v>
      </c>
      <c r="E33" s="22">
        <f>'RO č.12 RM'!E39</f>
        <v>241893109.85999998</v>
      </c>
      <c r="F33" s="25" t="s">
        <v>329</v>
      </c>
    </row>
    <row r="34" spans="1:6" s="37" customFormat="1" ht="12.75">
      <c r="A34" s="38" t="s">
        <v>659</v>
      </c>
      <c r="B34" s="60"/>
      <c r="C34" s="60"/>
      <c r="D34" s="66" t="s">
        <v>329</v>
      </c>
      <c r="E34" s="19">
        <f>SUM(E31+E33)</f>
        <v>243202027.76999998</v>
      </c>
      <c r="F34" s="66" t="s">
        <v>329</v>
      </c>
    </row>
    <row r="35" spans="2:6" s="37" customFormat="1" ht="12.75">
      <c r="B35" s="20"/>
      <c r="C35" s="20"/>
      <c r="D35" s="22"/>
      <c r="E35" s="22"/>
      <c r="F35" s="22"/>
    </row>
    <row r="36" spans="1:6" s="37" customFormat="1" ht="15">
      <c r="A36" s="64" t="s">
        <v>333</v>
      </c>
      <c r="B36" s="20"/>
      <c r="C36" s="20"/>
      <c r="D36" s="22"/>
      <c r="E36" s="22"/>
      <c r="F36" s="22"/>
    </row>
    <row r="37" spans="1:6" s="37" customFormat="1" ht="12.75">
      <c r="A37" s="37" t="s">
        <v>334</v>
      </c>
      <c r="B37" s="20" t="s">
        <v>0</v>
      </c>
      <c r="C37" s="20"/>
      <c r="D37" s="22"/>
      <c r="E37" s="22"/>
      <c r="F37" s="22"/>
    </row>
    <row r="38" spans="2:6" s="37" customFormat="1" ht="12.75">
      <c r="B38" s="20"/>
      <c r="C38" s="20"/>
      <c r="D38" s="22"/>
      <c r="E38" s="22"/>
      <c r="F38" s="22"/>
    </row>
    <row r="39" spans="1:6" s="37" customFormat="1" ht="12.75">
      <c r="A39" s="15" t="s">
        <v>117</v>
      </c>
      <c r="B39" s="15"/>
      <c r="C39" s="15"/>
      <c r="D39" s="22"/>
      <c r="E39" s="22"/>
      <c r="F39" s="22"/>
    </row>
    <row r="40" spans="1:6" s="37" customFormat="1" ht="12.75">
      <c r="A40" s="15">
        <v>1</v>
      </c>
      <c r="B40" s="15">
        <v>3111</v>
      </c>
      <c r="C40" s="15" t="s">
        <v>598</v>
      </c>
      <c r="D40" s="23">
        <v>0</v>
      </c>
      <c r="E40" s="22">
        <v>40924.8</v>
      </c>
      <c r="F40" s="23">
        <f>SUM(D40:E40)</f>
        <v>40924.8</v>
      </c>
    </row>
    <row r="41" spans="1:6" s="37" customFormat="1" ht="12.75">
      <c r="A41" s="15"/>
      <c r="B41" s="15"/>
      <c r="C41" s="15"/>
      <c r="D41" s="23"/>
      <c r="E41" s="22"/>
      <c r="F41" s="23"/>
    </row>
    <row r="42" spans="1:6" s="37" customFormat="1" ht="12.75">
      <c r="A42" s="15" t="s">
        <v>650</v>
      </c>
      <c r="B42" s="15"/>
      <c r="C42" s="15"/>
      <c r="D42" s="22"/>
      <c r="E42" s="22"/>
      <c r="F42" s="22"/>
    </row>
    <row r="43" spans="1:6" s="37" customFormat="1" ht="12.75">
      <c r="A43" s="15">
        <v>2</v>
      </c>
      <c r="B43" s="15">
        <v>3111</v>
      </c>
      <c r="C43" s="15" t="s">
        <v>649</v>
      </c>
      <c r="D43" s="23">
        <v>0</v>
      </c>
      <c r="E43" s="22">
        <v>43908.9</v>
      </c>
      <c r="F43" s="23">
        <f>SUM(D43:E43)</f>
        <v>43908.9</v>
      </c>
    </row>
    <row r="44" spans="1:6" s="37" customFormat="1" ht="12.75">
      <c r="A44" s="15"/>
      <c r="B44" s="15"/>
      <c r="C44" s="15"/>
      <c r="D44" s="23"/>
      <c r="E44" s="22"/>
      <c r="F44" s="23"/>
    </row>
    <row r="45" spans="1:6" s="37" customFormat="1" ht="12.75">
      <c r="A45" s="15" t="s">
        <v>47</v>
      </c>
      <c r="B45" s="20"/>
      <c r="C45" s="20"/>
      <c r="D45" s="23"/>
      <c r="E45" s="22"/>
      <c r="F45" s="23"/>
    </row>
    <row r="46" spans="1:6" s="37" customFormat="1" ht="12.75">
      <c r="A46" s="15">
        <v>51</v>
      </c>
      <c r="B46" s="15">
        <v>3113</v>
      </c>
      <c r="C46" s="15" t="s">
        <v>599</v>
      </c>
      <c r="D46" s="23">
        <v>0</v>
      </c>
      <c r="E46" s="22">
        <v>73180.8</v>
      </c>
      <c r="F46" s="23">
        <f>SUM(D46:E46)</f>
        <v>73180.8</v>
      </c>
    </row>
    <row r="47" spans="1:6" s="37" customFormat="1" ht="12.75">
      <c r="A47" s="15">
        <v>51</v>
      </c>
      <c r="B47" s="15">
        <v>3113</v>
      </c>
      <c r="C47" s="15" t="s">
        <v>610</v>
      </c>
      <c r="D47" s="23">
        <v>0</v>
      </c>
      <c r="E47" s="22">
        <v>328003.2</v>
      </c>
      <c r="F47" s="23">
        <f>SUM(D47:E47)</f>
        <v>328003.2</v>
      </c>
    </row>
    <row r="48" spans="2:6" s="37" customFormat="1" ht="12.75">
      <c r="B48" s="20"/>
      <c r="C48" s="20"/>
      <c r="D48" s="22"/>
      <c r="E48" s="22"/>
      <c r="F48" s="22"/>
    </row>
    <row r="49" spans="1:6" s="37" customFormat="1" ht="12.75">
      <c r="A49" s="15" t="s">
        <v>564</v>
      </c>
      <c r="B49" s="15"/>
      <c r="C49" s="15"/>
      <c r="D49" s="22"/>
      <c r="E49" s="22"/>
      <c r="F49" s="22"/>
    </row>
    <row r="50" spans="1:6" s="37" customFormat="1" ht="12.75">
      <c r="A50" s="15">
        <v>52</v>
      </c>
      <c r="B50" s="15">
        <v>3114</v>
      </c>
      <c r="C50" s="15" t="s">
        <v>600</v>
      </c>
      <c r="D50" s="23">
        <v>0</v>
      </c>
      <c r="E50" s="22">
        <v>41769</v>
      </c>
      <c r="F50" s="23">
        <f>SUM(D50:E50)</f>
        <v>41769</v>
      </c>
    </row>
    <row r="51" spans="1:6" s="37" customFormat="1" ht="12.75">
      <c r="A51" s="15"/>
      <c r="B51" s="15"/>
      <c r="C51" s="15"/>
      <c r="D51" s="23"/>
      <c r="E51" s="22"/>
      <c r="F51" s="23"/>
    </row>
    <row r="52" spans="1:6" s="37" customFormat="1" ht="12.75">
      <c r="A52" s="15">
        <v>0</v>
      </c>
      <c r="B52" s="15">
        <v>3419</v>
      </c>
      <c r="C52" s="15" t="s">
        <v>502</v>
      </c>
      <c r="D52" s="10">
        <v>1100000</v>
      </c>
      <c r="E52" s="22">
        <v>150000</v>
      </c>
      <c r="F52" s="23">
        <f>SUM(D52:E52)</f>
        <v>1250000</v>
      </c>
    </row>
    <row r="53" spans="1:6" s="37" customFormat="1" ht="12.75">
      <c r="A53" s="15"/>
      <c r="B53" s="15"/>
      <c r="C53" s="15"/>
      <c r="D53" s="23"/>
      <c r="E53" s="22"/>
      <c r="F53" s="23"/>
    </row>
    <row r="54" spans="1:6" s="37" customFormat="1" ht="12.75">
      <c r="A54" s="15" t="s">
        <v>647</v>
      </c>
      <c r="B54" s="15"/>
      <c r="C54" s="15"/>
      <c r="D54" s="10"/>
      <c r="E54" s="22"/>
      <c r="F54" s="23"/>
    </row>
    <row r="55" spans="1:6" s="37" customFormat="1" ht="12.75">
      <c r="A55" s="15">
        <v>0</v>
      </c>
      <c r="B55" s="15">
        <v>3511</v>
      </c>
      <c r="C55" s="15" t="s">
        <v>530</v>
      </c>
      <c r="D55" s="10">
        <v>318115</v>
      </c>
      <c r="E55" s="22">
        <v>-318115</v>
      </c>
      <c r="F55" s="23">
        <f>SUM(D55:E55)</f>
        <v>0</v>
      </c>
    </row>
    <row r="56" spans="1:6" s="37" customFormat="1" ht="12.75">
      <c r="A56" s="15"/>
      <c r="B56" s="15"/>
      <c r="C56" s="15" t="s">
        <v>670</v>
      </c>
      <c r="D56" s="10">
        <v>211417</v>
      </c>
      <c r="E56" s="22">
        <v>21322</v>
      </c>
      <c r="F56" s="23">
        <f>SUM(D56:E56)</f>
        <v>232739</v>
      </c>
    </row>
    <row r="57" spans="1:6" s="37" customFormat="1" ht="12.75">
      <c r="A57" s="15">
        <v>282</v>
      </c>
      <c r="B57" s="15">
        <v>4350</v>
      </c>
      <c r="C57" s="15" t="s">
        <v>646</v>
      </c>
      <c r="D57" s="10">
        <v>0</v>
      </c>
      <c r="E57" s="22">
        <v>318115</v>
      </c>
      <c r="F57" s="23">
        <f>SUM(D57:E57)</f>
        <v>318115</v>
      </c>
    </row>
    <row r="58" spans="1:6" s="37" customFormat="1" ht="12.75">
      <c r="A58" s="15"/>
      <c r="B58" s="15"/>
      <c r="C58" s="15" t="s">
        <v>665</v>
      </c>
      <c r="D58" s="10">
        <v>430000</v>
      </c>
      <c r="E58" s="22">
        <v>0</v>
      </c>
      <c r="F58" s="23">
        <f>SUM(D58:E58)</f>
        <v>430000</v>
      </c>
    </row>
    <row r="59" spans="1:6" s="37" customFormat="1" ht="12.75">
      <c r="A59" s="15"/>
      <c r="B59" s="15"/>
      <c r="C59" s="15" t="s">
        <v>666</v>
      </c>
      <c r="D59" s="10"/>
      <c r="E59" s="22"/>
      <c r="F59" s="23"/>
    </row>
    <row r="60" spans="1:6" s="37" customFormat="1" ht="12.75">
      <c r="A60" s="15"/>
      <c r="B60" s="15"/>
      <c r="C60" s="15" t="s">
        <v>671</v>
      </c>
      <c r="D60" s="10">
        <v>0</v>
      </c>
      <c r="E60" s="22">
        <v>21634</v>
      </c>
      <c r="F60" s="23">
        <f>SUM(D60:E60)</f>
        <v>21634</v>
      </c>
    </row>
    <row r="61" spans="1:6" s="37" customFormat="1" ht="12.75">
      <c r="A61" s="15"/>
      <c r="B61" s="15"/>
      <c r="C61" s="15" t="s">
        <v>672</v>
      </c>
      <c r="D61" s="10">
        <v>72086</v>
      </c>
      <c r="E61" s="22">
        <v>101447</v>
      </c>
      <c r="F61" s="23">
        <f>SUM(D61:E61)</f>
        <v>173533</v>
      </c>
    </row>
    <row r="62" spans="1:6" s="37" customFormat="1" ht="12.75">
      <c r="A62" s="15">
        <v>281</v>
      </c>
      <c r="B62" s="15">
        <v>4351</v>
      </c>
      <c r="C62" s="15" t="s">
        <v>667</v>
      </c>
      <c r="D62" s="10">
        <v>760000</v>
      </c>
      <c r="E62" s="22">
        <v>0</v>
      </c>
      <c r="F62" s="23">
        <f>SUM(D62:E62)</f>
        <v>760000</v>
      </c>
    </row>
    <row r="63" spans="1:6" s="37" customFormat="1" ht="12.75">
      <c r="A63" s="15"/>
      <c r="B63" s="15"/>
      <c r="C63" s="15" t="s">
        <v>668</v>
      </c>
      <c r="D63" s="10"/>
      <c r="E63" s="22"/>
      <c r="F63" s="23"/>
    </row>
    <row r="64" spans="1:6" s="37" customFormat="1" ht="12.75">
      <c r="A64" s="15"/>
      <c r="B64" s="15"/>
      <c r="C64" s="15"/>
      <c r="D64" s="10"/>
      <c r="E64" s="22"/>
      <c r="F64" s="23"/>
    </row>
    <row r="65" spans="1:6" s="37" customFormat="1" ht="12.75">
      <c r="A65" s="15">
        <v>163</v>
      </c>
      <c r="B65" s="15">
        <v>3314</v>
      </c>
      <c r="C65" s="15" t="s">
        <v>48</v>
      </c>
      <c r="D65" s="10">
        <v>968550</v>
      </c>
      <c r="E65" s="22">
        <v>0</v>
      </c>
      <c r="F65" s="23">
        <f>SUM(D65:E65)</f>
        <v>968550</v>
      </c>
    </row>
    <row r="66" spans="1:6" s="37" customFormat="1" ht="12.75">
      <c r="A66" s="15"/>
      <c r="B66" s="15"/>
      <c r="C66" s="15" t="s">
        <v>653</v>
      </c>
      <c r="D66" s="10"/>
      <c r="E66" s="22"/>
      <c r="F66" s="23"/>
    </row>
    <row r="67" spans="1:6" s="37" customFormat="1" ht="12.75">
      <c r="A67" s="15"/>
      <c r="B67" s="15"/>
      <c r="C67" s="15"/>
      <c r="D67" s="10"/>
      <c r="E67" s="22"/>
      <c r="F67" s="23"/>
    </row>
    <row r="68" spans="1:6" s="37" customFormat="1" ht="12.75">
      <c r="A68" s="15" t="s">
        <v>122</v>
      </c>
      <c r="B68" s="15"/>
      <c r="C68" s="15"/>
      <c r="D68" s="10"/>
      <c r="E68" s="22"/>
      <c r="F68" s="23"/>
    </row>
    <row r="69" spans="1:6" s="37" customFormat="1" ht="12.75">
      <c r="A69" s="15">
        <v>166</v>
      </c>
      <c r="B69" s="15">
        <v>3319</v>
      </c>
      <c r="C69" s="15" t="s">
        <v>664</v>
      </c>
      <c r="D69" s="10">
        <v>0</v>
      </c>
      <c r="E69" s="22">
        <v>38175.21</v>
      </c>
      <c r="F69" s="23">
        <f>SUM(D69:E69)</f>
        <v>38175.21</v>
      </c>
    </row>
    <row r="70" spans="1:6" s="37" customFormat="1" ht="12.75">
      <c r="A70" s="15"/>
      <c r="B70" s="15"/>
      <c r="C70" s="15"/>
      <c r="D70" s="10"/>
      <c r="E70" s="22"/>
      <c r="F70" s="23"/>
    </row>
    <row r="71" spans="1:6" s="37" customFormat="1" ht="12.75">
      <c r="A71" s="15"/>
      <c r="B71" s="15"/>
      <c r="C71" s="20" t="s">
        <v>76</v>
      </c>
      <c r="D71" s="76"/>
      <c r="E71" s="22"/>
      <c r="F71" s="23"/>
    </row>
    <row r="72" spans="1:6" s="37" customFormat="1" ht="12.75">
      <c r="A72" s="15">
        <v>21144</v>
      </c>
      <c r="B72" s="15">
        <v>2221</v>
      </c>
      <c r="C72" s="15" t="s">
        <v>651</v>
      </c>
      <c r="D72" s="10">
        <v>50000</v>
      </c>
      <c r="E72" s="22">
        <v>3000</v>
      </c>
      <c r="F72" s="23">
        <f>SUM(D72:E72)</f>
        <v>53000</v>
      </c>
    </row>
    <row r="73" spans="1:6" s="37" customFormat="1" ht="12.75">
      <c r="A73" s="15">
        <v>201424</v>
      </c>
      <c r="B73" s="15">
        <v>3639</v>
      </c>
      <c r="C73" s="15" t="s">
        <v>428</v>
      </c>
      <c r="D73" s="10">
        <v>345000</v>
      </c>
      <c r="E73" s="22">
        <v>75000</v>
      </c>
      <c r="F73" s="23">
        <f>SUM(D73:E73)</f>
        <v>420000</v>
      </c>
    </row>
    <row r="74" spans="1:6" s="37" customFormat="1" ht="12.75">
      <c r="A74" s="15">
        <v>2201518</v>
      </c>
      <c r="B74" s="15">
        <v>3613</v>
      </c>
      <c r="C74" s="15" t="s">
        <v>429</v>
      </c>
      <c r="D74" s="10">
        <v>110000</v>
      </c>
      <c r="E74" s="22">
        <v>22000</v>
      </c>
      <c r="F74" s="23">
        <f>SUM(D74:E74)</f>
        <v>132000</v>
      </c>
    </row>
    <row r="75" spans="1:6" s="37" customFormat="1" ht="12.75">
      <c r="A75" s="15">
        <v>201715</v>
      </c>
      <c r="B75" s="15">
        <v>3639</v>
      </c>
      <c r="C75" s="15" t="s">
        <v>652</v>
      </c>
      <c r="D75" s="10">
        <v>65000</v>
      </c>
      <c r="E75" s="22">
        <v>22000</v>
      </c>
      <c r="F75" s="23">
        <f>SUM(D75:E75)</f>
        <v>87000</v>
      </c>
    </row>
    <row r="76" spans="1:6" s="37" customFormat="1" ht="12.75">
      <c r="A76" s="15"/>
      <c r="B76" s="15"/>
      <c r="C76" s="15"/>
      <c r="D76" s="10"/>
      <c r="E76" s="22"/>
      <c r="F76" s="23"/>
    </row>
    <row r="77" spans="1:6" s="37" customFormat="1" ht="12.75">
      <c r="A77" s="5">
        <v>201701</v>
      </c>
      <c r="B77" s="6">
        <v>2341</v>
      </c>
      <c r="C77" s="15" t="s">
        <v>662</v>
      </c>
      <c r="D77" s="10">
        <v>400000</v>
      </c>
      <c r="E77" s="22">
        <v>-20000</v>
      </c>
      <c r="F77" s="23">
        <f>SUM(D77:E77)</f>
        <v>380000</v>
      </c>
    </row>
    <row r="78" spans="1:6" s="37" customFormat="1" ht="12.75">
      <c r="A78" s="3">
        <v>201803</v>
      </c>
      <c r="B78" s="3">
        <v>2341</v>
      </c>
      <c r="C78" s="69" t="s">
        <v>414</v>
      </c>
      <c r="D78" s="70">
        <v>1700000</v>
      </c>
      <c r="E78" s="22">
        <v>120000</v>
      </c>
      <c r="F78" s="23">
        <f>SUM(D78:E78)</f>
        <v>1820000</v>
      </c>
    </row>
    <row r="79" spans="1:6" s="37" customFormat="1" ht="12.75">
      <c r="A79" s="3">
        <v>201804</v>
      </c>
      <c r="B79" s="3">
        <v>2341</v>
      </c>
      <c r="C79" s="69" t="s">
        <v>415</v>
      </c>
      <c r="D79" s="10">
        <v>1100000</v>
      </c>
      <c r="E79" s="22">
        <v>-100000</v>
      </c>
      <c r="F79" s="23">
        <f>SUM(D79:E79)</f>
        <v>1000000</v>
      </c>
    </row>
    <row r="80" spans="1:6" s="37" customFormat="1" ht="12.75">
      <c r="A80" s="3"/>
      <c r="B80" s="3"/>
      <c r="C80" s="69"/>
      <c r="D80" s="10"/>
      <c r="E80" s="22"/>
      <c r="F80" s="23"/>
    </row>
    <row r="81" spans="1:6" s="37" customFormat="1" ht="12.75">
      <c r="A81" s="20">
        <v>24</v>
      </c>
      <c r="B81" s="20">
        <v>2310</v>
      </c>
      <c r="C81" s="20" t="s">
        <v>80</v>
      </c>
      <c r="D81" s="10"/>
      <c r="E81" s="22"/>
      <c r="F81" s="23"/>
    </row>
    <row r="82" spans="1:6" s="37" customFormat="1" ht="12.75">
      <c r="A82" s="15"/>
      <c r="B82" s="20">
        <v>2321</v>
      </c>
      <c r="C82" s="69" t="s">
        <v>673</v>
      </c>
      <c r="D82" s="10">
        <v>2700000</v>
      </c>
      <c r="E82" s="22">
        <v>300000</v>
      </c>
      <c r="F82" s="23">
        <f>SUM(D82:E82)</f>
        <v>3000000</v>
      </c>
    </row>
    <row r="83" spans="1:6" s="37" customFormat="1" ht="12.75">
      <c r="A83" s="3"/>
      <c r="B83" s="3"/>
      <c r="C83" s="69"/>
      <c r="D83" s="10"/>
      <c r="E83" s="22"/>
      <c r="F83" s="23"/>
    </row>
    <row r="84" spans="1:6" s="37" customFormat="1" ht="12.75">
      <c r="A84" s="5">
        <v>59</v>
      </c>
      <c r="B84" s="5">
        <v>6409</v>
      </c>
      <c r="C84" s="7" t="s">
        <v>337</v>
      </c>
      <c r="D84" s="67">
        <f>'RO č.12 RM'!F66</f>
        <v>242078</v>
      </c>
      <c r="E84" s="22">
        <v>26553</v>
      </c>
      <c r="F84" s="23">
        <f>SUM(D84:E84)</f>
        <v>268631</v>
      </c>
    </row>
    <row r="85" spans="1:6" s="37" customFormat="1" ht="12.75">
      <c r="A85" s="5"/>
      <c r="B85" s="5"/>
      <c r="C85" s="5"/>
      <c r="D85" s="1"/>
      <c r="E85" s="22"/>
      <c r="F85" s="22"/>
    </row>
    <row r="86" spans="1:6" s="37" customFormat="1" ht="12.75">
      <c r="A86" s="37" t="s">
        <v>338</v>
      </c>
      <c r="B86" s="20"/>
      <c r="C86" s="20"/>
      <c r="D86" s="25" t="s">
        <v>329</v>
      </c>
      <c r="E86" s="22">
        <f>SUM(E36:E84)</f>
        <v>1308917.91</v>
      </c>
      <c r="F86" s="25" t="s">
        <v>329</v>
      </c>
    </row>
    <row r="87" spans="4:6" ht="12.75">
      <c r="D87" s="23"/>
      <c r="F87" s="23"/>
    </row>
    <row r="88" spans="1:6" s="37" customFormat="1" ht="12.75">
      <c r="A88" s="37" t="s">
        <v>660</v>
      </c>
      <c r="B88" s="20"/>
      <c r="C88" s="20"/>
      <c r="D88" s="25" t="s">
        <v>329</v>
      </c>
      <c r="E88" s="22">
        <f>'RO č.12 RM'!E71</f>
        <v>241893109.85999998</v>
      </c>
      <c r="F88" s="25" t="s">
        <v>329</v>
      </c>
    </row>
    <row r="89" spans="1:6" s="37" customFormat="1" ht="12.75">
      <c r="A89" s="38" t="s">
        <v>661</v>
      </c>
      <c r="B89" s="60"/>
      <c r="C89" s="60"/>
      <c r="D89" s="66" t="s">
        <v>329</v>
      </c>
      <c r="E89" s="19">
        <f>SUM(E86+E88)</f>
        <v>243202027.76999998</v>
      </c>
      <c r="F89" s="66" t="s">
        <v>329</v>
      </c>
    </row>
    <row r="90" spans="4:6" ht="12.75">
      <c r="D90" s="23"/>
      <c r="F90" s="23"/>
    </row>
    <row r="91" spans="1:6" ht="12.75">
      <c r="A91" s="37" t="s">
        <v>339</v>
      </c>
      <c r="D91" s="25" t="s">
        <v>329</v>
      </c>
      <c r="E91" s="22">
        <f>SUM(E31-E86)</f>
        <v>0</v>
      </c>
      <c r="F91" s="25" t="s">
        <v>329</v>
      </c>
    </row>
    <row r="92" spans="1:6" ht="12.75">
      <c r="A92" s="37"/>
      <c r="D92" s="25"/>
      <c r="F92" s="25"/>
    </row>
    <row r="93" ht="12.75">
      <c r="A93" s="37"/>
    </row>
    <row r="94" ht="12.75">
      <c r="A94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674</v>
      </c>
      <c r="B2" s="60"/>
      <c r="C2" s="60"/>
      <c r="D2" s="60"/>
      <c r="E2" s="19"/>
      <c r="F2" s="60"/>
      <c r="G2" s="39"/>
    </row>
    <row r="3" spans="1:7" ht="12.75">
      <c r="A3" s="38" t="s">
        <v>675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9">
        <v>1111</v>
      </c>
      <c r="C9" s="9" t="s">
        <v>240</v>
      </c>
      <c r="D9" s="23">
        <v>17850000</v>
      </c>
      <c r="E9" s="22">
        <v>2284000</v>
      </c>
      <c r="F9" s="23">
        <f>SUM(D9:E9)</f>
        <v>20134000</v>
      </c>
    </row>
    <row r="10" spans="2:6" s="37" customFormat="1" ht="12.75">
      <c r="B10" s="9">
        <v>1112</v>
      </c>
      <c r="C10" s="9" t="s">
        <v>241</v>
      </c>
      <c r="D10" s="23">
        <v>500000</v>
      </c>
      <c r="E10" s="22">
        <v>-82300</v>
      </c>
      <c r="F10" s="23">
        <f aca="true" t="shared" si="0" ref="F10:F15">SUM(D10:E10)</f>
        <v>417700</v>
      </c>
    </row>
    <row r="11" spans="2:6" s="37" customFormat="1" ht="12.75">
      <c r="B11" s="9">
        <v>1113</v>
      </c>
      <c r="C11" s="9" t="s">
        <v>242</v>
      </c>
      <c r="D11" s="23">
        <v>1200000</v>
      </c>
      <c r="E11" s="22">
        <v>451600</v>
      </c>
      <c r="F11" s="23">
        <f t="shared" si="0"/>
        <v>1651600</v>
      </c>
    </row>
    <row r="12" spans="2:6" s="37" customFormat="1" ht="12.75">
      <c r="B12" s="9">
        <v>1121</v>
      </c>
      <c r="C12" s="9" t="s">
        <v>243</v>
      </c>
      <c r="D12" s="23">
        <v>15000000</v>
      </c>
      <c r="E12" s="22">
        <v>171900</v>
      </c>
      <c r="F12" s="23">
        <f t="shared" si="0"/>
        <v>15171900</v>
      </c>
    </row>
    <row r="13" spans="2:6" s="37" customFormat="1" ht="12.75">
      <c r="B13" s="9">
        <v>1211</v>
      </c>
      <c r="C13" s="9" t="s">
        <v>245</v>
      </c>
      <c r="D13" s="23">
        <v>36060000</v>
      </c>
      <c r="E13" s="22">
        <v>1235800</v>
      </c>
      <c r="F13" s="23">
        <f t="shared" si="0"/>
        <v>37295800</v>
      </c>
    </row>
    <row r="14" spans="2:6" s="37" customFormat="1" ht="12.75">
      <c r="B14" s="9">
        <v>1334</v>
      </c>
      <c r="C14" s="9" t="s">
        <v>676</v>
      </c>
      <c r="D14" s="23">
        <v>83000</v>
      </c>
      <c r="E14" s="22">
        <v>6400</v>
      </c>
      <c r="F14" s="23">
        <f t="shared" si="0"/>
        <v>89400</v>
      </c>
    </row>
    <row r="15" spans="2:6" s="37" customFormat="1" ht="12.75">
      <c r="B15" s="9">
        <v>1335</v>
      </c>
      <c r="C15" s="9" t="s">
        <v>677</v>
      </c>
      <c r="D15" s="23">
        <v>0</v>
      </c>
      <c r="E15" s="22">
        <v>500</v>
      </c>
      <c r="F15" s="23">
        <f t="shared" si="0"/>
        <v>500</v>
      </c>
    </row>
    <row r="16" spans="2:6" s="37" customFormat="1" ht="12.75">
      <c r="B16" s="9">
        <v>1337</v>
      </c>
      <c r="C16" s="9" t="s">
        <v>3</v>
      </c>
      <c r="D16" s="23">
        <v>2900000</v>
      </c>
      <c r="E16" s="22">
        <v>132200</v>
      </c>
      <c r="F16" s="23">
        <f aca="true" t="shared" si="1" ref="F16:F22">SUM(D16:E16)</f>
        <v>3032200</v>
      </c>
    </row>
    <row r="17" spans="2:6" s="37" customFormat="1" ht="12.75">
      <c r="B17" s="9">
        <v>1341</v>
      </c>
      <c r="C17" s="9" t="s">
        <v>4</v>
      </c>
      <c r="D17" s="10">
        <v>100000</v>
      </c>
      <c r="E17" s="22">
        <v>5900</v>
      </c>
      <c r="F17" s="23">
        <f t="shared" si="1"/>
        <v>105900</v>
      </c>
    </row>
    <row r="18" spans="2:6" s="37" customFormat="1" ht="12.75">
      <c r="B18" s="9">
        <v>1343</v>
      </c>
      <c r="C18" s="9" t="s">
        <v>246</v>
      </c>
      <c r="D18" s="10">
        <v>272000</v>
      </c>
      <c r="E18" s="22">
        <v>12100</v>
      </c>
      <c r="F18" s="23">
        <f t="shared" si="1"/>
        <v>284100</v>
      </c>
    </row>
    <row r="19" spans="1:6" s="37" customFormat="1" ht="12.75">
      <c r="A19" s="9"/>
      <c r="B19" s="9">
        <v>1361</v>
      </c>
      <c r="C19" s="9" t="s">
        <v>6</v>
      </c>
      <c r="D19" s="10">
        <v>1000000</v>
      </c>
      <c r="E19" s="22">
        <v>-218900</v>
      </c>
      <c r="F19" s="23">
        <f t="shared" si="1"/>
        <v>781100</v>
      </c>
    </row>
    <row r="20" spans="1:6" s="37" customFormat="1" ht="12.75">
      <c r="A20" s="9"/>
      <c r="B20" s="9">
        <v>1381</v>
      </c>
      <c r="C20" s="9" t="s">
        <v>156</v>
      </c>
      <c r="D20" s="10">
        <v>328000</v>
      </c>
      <c r="E20" s="22">
        <v>105300</v>
      </c>
      <c r="F20" s="23">
        <f t="shared" si="1"/>
        <v>433300</v>
      </c>
    </row>
    <row r="21" spans="1:6" s="37" customFormat="1" ht="12.75">
      <c r="A21" s="9"/>
      <c r="B21" s="9">
        <v>1382</v>
      </c>
      <c r="C21" s="9" t="s">
        <v>678</v>
      </c>
      <c r="D21" s="10">
        <v>0</v>
      </c>
      <c r="E21" s="22">
        <v>270</v>
      </c>
      <c r="F21" s="23">
        <f t="shared" si="1"/>
        <v>270</v>
      </c>
    </row>
    <row r="22" spans="2:6" s="37" customFormat="1" ht="12.75">
      <c r="B22" s="9">
        <v>1511</v>
      </c>
      <c r="C22" s="9" t="s">
        <v>24</v>
      </c>
      <c r="D22" s="10">
        <v>4650000</v>
      </c>
      <c r="E22" s="22">
        <v>480700</v>
      </c>
      <c r="F22" s="23">
        <f t="shared" si="1"/>
        <v>5130700</v>
      </c>
    </row>
    <row r="23" spans="2:6" s="37" customFormat="1" ht="12.75">
      <c r="B23" s="9"/>
      <c r="C23" s="9"/>
      <c r="D23" s="10"/>
      <c r="E23" s="22"/>
      <c r="F23" s="23"/>
    </row>
    <row r="24" spans="1:6" s="37" customFormat="1" ht="12.75">
      <c r="A24" s="9">
        <v>1032</v>
      </c>
      <c r="B24" s="9">
        <v>2131</v>
      </c>
      <c r="C24" s="9" t="s">
        <v>249</v>
      </c>
      <c r="D24" s="10"/>
      <c r="E24" s="22"/>
      <c r="F24" s="23"/>
    </row>
    <row r="25" spans="1:6" s="37" customFormat="1" ht="12.75">
      <c r="A25" s="9"/>
      <c r="B25" s="9"/>
      <c r="C25" s="9" t="s">
        <v>25</v>
      </c>
      <c r="D25" s="10">
        <v>1200000</v>
      </c>
      <c r="E25" s="22">
        <v>300000</v>
      </c>
      <c r="F25" s="23">
        <f>SUM(D25:E25)</f>
        <v>1500000</v>
      </c>
    </row>
    <row r="26" spans="1:6" s="37" customFormat="1" ht="12.75">
      <c r="A26" s="9"/>
      <c r="B26" s="9"/>
      <c r="C26" s="9" t="s">
        <v>26</v>
      </c>
      <c r="D26" s="10">
        <v>200000</v>
      </c>
      <c r="E26" s="22">
        <v>143000</v>
      </c>
      <c r="F26" s="23">
        <f>SUM(D26:E26)</f>
        <v>343000</v>
      </c>
    </row>
    <row r="27" spans="1:6" s="37" customFormat="1" ht="12.75">
      <c r="A27" s="9">
        <v>1032</v>
      </c>
      <c r="B27" s="9">
        <v>2329</v>
      </c>
      <c r="C27" s="9" t="s">
        <v>250</v>
      </c>
      <c r="D27" s="10">
        <v>70000</v>
      </c>
      <c r="E27" s="22">
        <v>6500</v>
      </c>
      <c r="F27" s="23">
        <f>SUM(D27:E27)</f>
        <v>76500</v>
      </c>
    </row>
    <row r="28" spans="2:6" s="37" customFormat="1" ht="12.75">
      <c r="B28" s="9"/>
      <c r="C28" s="9"/>
      <c r="D28" s="10"/>
      <c r="E28" s="22"/>
      <c r="F28" s="23"/>
    </row>
    <row r="29" spans="1:6" s="37" customFormat="1" ht="12.75">
      <c r="A29" s="9">
        <v>2212</v>
      </c>
      <c r="B29" s="9">
        <v>2322</v>
      </c>
      <c r="C29" s="9" t="s">
        <v>679</v>
      </c>
      <c r="D29" s="10">
        <v>68700</v>
      </c>
      <c r="E29" s="22">
        <v>21000</v>
      </c>
      <c r="F29" s="23">
        <f>SUM(D29:E29)</f>
        <v>89700</v>
      </c>
    </row>
    <row r="30" spans="1:6" s="37" customFormat="1" ht="12.75">
      <c r="A30" s="9">
        <v>2219</v>
      </c>
      <c r="B30" s="68">
        <v>2111</v>
      </c>
      <c r="C30" s="9" t="s">
        <v>252</v>
      </c>
      <c r="D30" s="10">
        <v>31800</v>
      </c>
      <c r="E30" s="22">
        <v>5100</v>
      </c>
      <c r="F30" s="23">
        <f>SUM(D30:E30)</f>
        <v>36900</v>
      </c>
    </row>
    <row r="31" spans="1:6" s="37" customFormat="1" ht="12.75">
      <c r="A31" s="9"/>
      <c r="B31" s="68"/>
      <c r="C31" s="9"/>
      <c r="D31" s="10"/>
      <c r="E31" s="22"/>
      <c r="F31" s="23"/>
    </row>
    <row r="32" spans="1:6" s="37" customFormat="1" ht="12.75">
      <c r="A32" s="9">
        <v>3314</v>
      </c>
      <c r="B32" s="9">
        <v>2111</v>
      </c>
      <c r="C32" s="9" t="s">
        <v>256</v>
      </c>
      <c r="D32" s="10">
        <v>35000</v>
      </c>
      <c r="E32" s="22">
        <v>6700</v>
      </c>
      <c r="F32" s="23">
        <f>SUM(D32:E32)</f>
        <v>41700</v>
      </c>
    </row>
    <row r="33" spans="1:6" s="37" customFormat="1" ht="12.75">
      <c r="A33" s="9">
        <v>3315</v>
      </c>
      <c r="B33" s="9">
        <v>2111</v>
      </c>
      <c r="C33" s="9" t="s">
        <v>257</v>
      </c>
      <c r="D33" s="10">
        <v>4000</v>
      </c>
      <c r="E33" s="22">
        <v>2700</v>
      </c>
      <c r="F33" s="23">
        <f>SUM(D33:E33)</f>
        <v>6700</v>
      </c>
    </row>
    <row r="34" spans="2:6" s="37" customFormat="1" ht="12.75">
      <c r="B34" s="9"/>
      <c r="C34" s="9"/>
      <c r="D34" s="10"/>
      <c r="E34" s="22"/>
      <c r="F34" s="23"/>
    </row>
    <row r="35" spans="1:6" s="37" customFormat="1" ht="12.75">
      <c r="A35" s="9">
        <v>3612</v>
      </c>
      <c r="B35" s="9">
        <v>2119</v>
      </c>
      <c r="C35" s="9" t="s">
        <v>260</v>
      </c>
      <c r="D35" s="10">
        <v>3600000</v>
      </c>
      <c r="E35" s="22">
        <v>489100</v>
      </c>
      <c r="F35" s="23">
        <f>SUM(D35:E35)</f>
        <v>4089100</v>
      </c>
    </row>
    <row r="36" spans="1:6" s="37" customFormat="1" ht="12.75">
      <c r="A36" s="9">
        <v>3612</v>
      </c>
      <c r="B36" s="9">
        <v>2132</v>
      </c>
      <c r="C36" s="9" t="s">
        <v>261</v>
      </c>
      <c r="D36" s="10">
        <v>10000000</v>
      </c>
      <c r="E36" s="22">
        <v>217000</v>
      </c>
      <c r="F36" s="23">
        <f>SUM(D36:E36)</f>
        <v>10217000</v>
      </c>
    </row>
    <row r="37" spans="1:6" s="37" customFormat="1" ht="12.75">
      <c r="A37" s="9">
        <v>3613</v>
      </c>
      <c r="B37" s="9">
        <v>2119</v>
      </c>
      <c r="C37" s="9" t="s">
        <v>262</v>
      </c>
      <c r="D37" s="10">
        <v>900000</v>
      </c>
      <c r="E37" s="22">
        <v>-353400</v>
      </c>
      <c r="F37" s="23">
        <f>SUM(D37:E37)</f>
        <v>546600</v>
      </c>
    </row>
    <row r="38" spans="1:6" s="37" customFormat="1" ht="12.75">
      <c r="A38" s="9">
        <v>3613</v>
      </c>
      <c r="B38" s="9">
        <v>2132</v>
      </c>
      <c r="C38" s="9" t="s">
        <v>263</v>
      </c>
      <c r="D38" s="10">
        <v>2610000</v>
      </c>
      <c r="E38" s="22">
        <v>644300</v>
      </c>
      <c r="F38" s="23">
        <f aca="true" t="shared" si="2" ref="F38:F46">SUM(D38:E38)</f>
        <v>3254300</v>
      </c>
    </row>
    <row r="39" spans="1:6" s="37" customFormat="1" ht="12.75">
      <c r="A39" s="9">
        <v>3613</v>
      </c>
      <c r="B39" s="9">
        <v>2132</v>
      </c>
      <c r="C39" s="9" t="s">
        <v>264</v>
      </c>
      <c r="D39" s="10">
        <v>450000</v>
      </c>
      <c r="E39" s="22">
        <v>35000</v>
      </c>
      <c r="F39" s="23">
        <f t="shared" si="2"/>
        <v>485000</v>
      </c>
    </row>
    <row r="40" spans="1:6" s="37" customFormat="1" ht="12.75">
      <c r="A40" s="9">
        <v>3613</v>
      </c>
      <c r="B40" s="9">
        <v>2132</v>
      </c>
      <c r="C40" s="9" t="s">
        <v>265</v>
      </c>
      <c r="D40" s="10">
        <v>735900</v>
      </c>
      <c r="E40" s="22">
        <v>12300</v>
      </c>
      <c r="F40" s="23">
        <f t="shared" si="2"/>
        <v>748200</v>
      </c>
    </row>
    <row r="41" spans="1:6" s="37" customFormat="1" ht="12.75">
      <c r="A41" s="9">
        <v>3613</v>
      </c>
      <c r="B41" s="9">
        <v>2322</v>
      </c>
      <c r="C41" s="9" t="s">
        <v>680</v>
      </c>
      <c r="D41" s="10">
        <v>9700</v>
      </c>
      <c r="E41" s="22">
        <v>8400</v>
      </c>
      <c r="F41" s="23">
        <f t="shared" si="2"/>
        <v>18100</v>
      </c>
    </row>
    <row r="42" spans="1:6" s="37" customFormat="1" ht="12.75">
      <c r="A42" s="9">
        <v>3632</v>
      </c>
      <c r="B42" s="9">
        <v>2111</v>
      </c>
      <c r="C42" s="9" t="s">
        <v>266</v>
      </c>
      <c r="D42" s="10">
        <v>60000</v>
      </c>
      <c r="E42" s="22">
        <v>-7200</v>
      </c>
      <c r="F42" s="23">
        <f t="shared" si="2"/>
        <v>52800</v>
      </c>
    </row>
    <row r="43" spans="1:6" s="37" customFormat="1" ht="12.75">
      <c r="A43" s="9">
        <v>3639</v>
      </c>
      <c r="B43" s="68">
        <v>2111</v>
      </c>
      <c r="C43" s="9" t="s">
        <v>267</v>
      </c>
      <c r="D43" s="10">
        <v>10000</v>
      </c>
      <c r="E43" s="22">
        <v>4000</v>
      </c>
      <c r="F43" s="23">
        <f t="shared" si="2"/>
        <v>14000</v>
      </c>
    </row>
    <row r="44" spans="1:6" s="37" customFormat="1" ht="12.75">
      <c r="A44" s="9">
        <v>3639</v>
      </c>
      <c r="B44" s="68">
        <v>2119</v>
      </c>
      <c r="C44" s="9" t="s">
        <v>505</v>
      </c>
      <c r="D44" s="10">
        <v>17600</v>
      </c>
      <c r="E44" s="22">
        <v>17500</v>
      </c>
      <c r="F44" s="23">
        <f t="shared" si="2"/>
        <v>35100</v>
      </c>
    </row>
    <row r="45" spans="1:6" s="37" customFormat="1" ht="12.75">
      <c r="A45" s="9">
        <v>3639</v>
      </c>
      <c r="B45" s="9">
        <v>2131</v>
      </c>
      <c r="C45" s="9" t="s">
        <v>268</v>
      </c>
      <c r="D45" s="10">
        <v>682400</v>
      </c>
      <c r="E45" s="22">
        <v>-275300</v>
      </c>
      <c r="F45" s="23">
        <f t="shared" si="2"/>
        <v>407100</v>
      </c>
    </row>
    <row r="46" spans="1:6" s="37" customFormat="1" ht="12.75">
      <c r="A46" s="15">
        <v>3639</v>
      </c>
      <c r="B46" s="9">
        <v>2212</v>
      </c>
      <c r="C46" s="9" t="s">
        <v>681</v>
      </c>
      <c r="D46" s="10">
        <v>0</v>
      </c>
      <c r="E46" s="22">
        <v>127600</v>
      </c>
      <c r="F46" s="23">
        <f t="shared" si="2"/>
        <v>127600</v>
      </c>
    </row>
    <row r="47" spans="2:6" s="37" customFormat="1" ht="12.75">
      <c r="B47" s="9"/>
      <c r="C47" s="9"/>
      <c r="D47" s="10"/>
      <c r="E47" s="22"/>
      <c r="F47" s="23"/>
    </row>
    <row r="48" spans="1:6" s="37" customFormat="1" ht="12.75">
      <c r="A48" s="9">
        <v>3725</v>
      </c>
      <c r="B48" s="9">
        <v>2324</v>
      </c>
      <c r="C48" s="9" t="s">
        <v>269</v>
      </c>
      <c r="D48" s="10">
        <v>1005000</v>
      </c>
      <c r="E48" s="22">
        <v>9700</v>
      </c>
      <c r="F48" s="23">
        <f>SUM(D48:E48)</f>
        <v>1014700</v>
      </c>
    </row>
    <row r="49" spans="1:6" s="37" customFormat="1" ht="12.75">
      <c r="A49" s="9">
        <v>3729</v>
      </c>
      <c r="B49" s="9">
        <v>2132</v>
      </c>
      <c r="C49" s="9" t="s">
        <v>270</v>
      </c>
      <c r="D49" s="10">
        <v>64400</v>
      </c>
      <c r="E49" s="22">
        <v>-16100</v>
      </c>
      <c r="F49" s="23">
        <f>SUM(D49:E49)</f>
        <v>48300</v>
      </c>
    </row>
    <row r="50" spans="1:6" s="37" customFormat="1" ht="12.75">
      <c r="A50" s="9">
        <v>3769</v>
      </c>
      <c r="B50" s="9">
        <v>2212</v>
      </c>
      <c r="C50" s="9" t="s">
        <v>682</v>
      </c>
      <c r="D50" s="10">
        <v>28500</v>
      </c>
      <c r="E50" s="22">
        <v>10000</v>
      </c>
      <c r="F50" s="23">
        <f>SUM(D50:E50)</f>
        <v>38500</v>
      </c>
    </row>
    <row r="51" spans="2:6" s="37" customFormat="1" ht="12.75">
      <c r="B51" s="9"/>
      <c r="C51" s="9"/>
      <c r="D51" s="10"/>
      <c r="E51" s="22"/>
      <c r="F51" s="23"/>
    </row>
    <row r="52" spans="1:6" s="37" customFormat="1" ht="12.75">
      <c r="A52" s="9">
        <v>5311</v>
      </c>
      <c r="B52" s="9">
        <v>2212</v>
      </c>
      <c r="C52" s="9" t="s">
        <v>683</v>
      </c>
      <c r="D52" s="10">
        <v>0</v>
      </c>
      <c r="E52" s="22">
        <v>7900</v>
      </c>
      <c r="F52" s="23">
        <f>SUM(D52:E52)</f>
        <v>7900</v>
      </c>
    </row>
    <row r="53" spans="2:6" s="37" customFormat="1" ht="12.75">
      <c r="B53" s="9"/>
      <c r="C53" s="9"/>
      <c r="D53" s="10"/>
      <c r="E53" s="22"/>
      <c r="F53" s="23"/>
    </row>
    <row r="54" spans="1:6" s="37" customFormat="1" ht="12.75">
      <c r="A54" s="9">
        <v>6171</v>
      </c>
      <c r="B54" s="9">
        <v>2111</v>
      </c>
      <c r="C54" s="9" t="s">
        <v>271</v>
      </c>
      <c r="D54" s="10">
        <v>2000</v>
      </c>
      <c r="E54" s="22">
        <v>2900</v>
      </c>
      <c r="F54" s="23">
        <f>SUM(D54:E54)</f>
        <v>4900</v>
      </c>
    </row>
    <row r="55" spans="1:6" s="37" customFormat="1" ht="12.75">
      <c r="A55" s="9">
        <v>6171</v>
      </c>
      <c r="B55" s="9">
        <v>2324</v>
      </c>
      <c r="C55" s="9" t="s">
        <v>272</v>
      </c>
      <c r="D55" s="10">
        <v>183800</v>
      </c>
      <c r="E55" s="22">
        <v>5800</v>
      </c>
      <c r="F55" s="23">
        <f aca="true" t="shared" si="3" ref="F55:F67">SUM(D55:E55)</f>
        <v>189600</v>
      </c>
    </row>
    <row r="56" spans="1:6" s="37" customFormat="1" ht="12.75">
      <c r="A56" s="9">
        <v>6171</v>
      </c>
      <c r="B56" s="9">
        <v>2329</v>
      </c>
      <c r="C56" s="9" t="s">
        <v>273</v>
      </c>
      <c r="D56" s="10">
        <v>2000</v>
      </c>
      <c r="E56" s="22">
        <v>-1200</v>
      </c>
      <c r="F56" s="23">
        <f t="shared" si="3"/>
        <v>800</v>
      </c>
    </row>
    <row r="57" spans="1:6" s="37" customFormat="1" ht="12.75">
      <c r="A57" s="9"/>
      <c r="B57" s="9"/>
      <c r="C57" s="9"/>
      <c r="D57" s="10"/>
      <c r="E57" s="22"/>
      <c r="F57" s="23"/>
    </row>
    <row r="58" spans="1:6" s="37" customFormat="1" ht="12.75">
      <c r="A58" s="9">
        <v>6310</v>
      </c>
      <c r="B58" s="9">
        <v>2141</v>
      </c>
      <c r="C58" s="9" t="s">
        <v>274</v>
      </c>
      <c r="D58" s="10">
        <v>2500</v>
      </c>
      <c r="E58" s="22">
        <v>-700</v>
      </c>
      <c r="F58" s="23">
        <f>SUM(D58:E58)</f>
        <v>1800</v>
      </c>
    </row>
    <row r="59" spans="2:6" s="37" customFormat="1" ht="12.75">
      <c r="B59" s="9"/>
      <c r="C59" s="9"/>
      <c r="D59" s="10"/>
      <c r="E59" s="22"/>
      <c r="F59" s="23"/>
    </row>
    <row r="60" spans="1:6" s="37" customFormat="1" ht="12.75">
      <c r="A60" s="9">
        <v>2212</v>
      </c>
      <c r="B60" s="9">
        <v>3119</v>
      </c>
      <c r="C60" s="9" t="s">
        <v>684</v>
      </c>
      <c r="D60" s="10">
        <v>2300000</v>
      </c>
      <c r="E60" s="22">
        <v>-2300000</v>
      </c>
      <c r="F60" s="23">
        <f t="shared" si="3"/>
        <v>0</v>
      </c>
    </row>
    <row r="61" spans="1:6" s="37" customFormat="1" ht="12.75">
      <c r="A61" s="9">
        <v>2310</v>
      </c>
      <c r="B61" s="9">
        <v>3122</v>
      </c>
      <c r="C61" s="9" t="s">
        <v>685</v>
      </c>
      <c r="D61" s="10">
        <v>650000</v>
      </c>
      <c r="E61" s="22">
        <v>-290200</v>
      </c>
      <c r="F61" s="23">
        <f t="shared" si="3"/>
        <v>359800</v>
      </c>
    </row>
    <row r="62" spans="1:6" s="37" customFormat="1" ht="12.75">
      <c r="A62" s="9">
        <v>3639</v>
      </c>
      <c r="B62" s="9">
        <v>3111</v>
      </c>
      <c r="C62" s="9" t="s">
        <v>275</v>
      </c>
      <c r="D62" s="10">
        <v>19000000</v>
      </c>
      <c r="E62" s="22">
        <v>-3808600</v>
      </c>
      <c r="F62" s="23">
        <f t="shared" si="3"/>
        <v>15191400</v>
      </c>
    </row>
    <row r="63" spans="1:6" s="37" customFormat="1" ht="12.75">
      <c r="A63" s="9">
        <v>3639</v>
      </c>
      <c r="B63" s="9">
        <v>3112</v>
      </c>
      <c r="C63" s="9" t="s">
        <v>276</v>
      </c>
      <c r="D63" s="10">
        <v>1000000</v>
      </c>
      <c r="E63" s="22">
        <v>-600000</v>
      </c>
      <c r="F63" s="23">
        <f t="shared" si="3"/>
        <v>400000</v>
      </c>
    </row>
    <row r="64" spans="1:6" s="37" customFormat="1" ht="12.75">
      <c r="A64" s="9">
        <v>3639</v>
      </c>
      <c r="B64" s="9">
        <v>3122</v>
      </c>
      <c r="C64" s="9" t="s">
        <v>686</v>
      </c>
      <c r="D64" s="10">
        <v>24000</v>
      </c>
      <c r="E64" s="22">
        <v>56000</v>
      </c>
      <c r="F64" s="23">
        <f t="shared" si="3"/>
        <v>80000</v>
      </c>
    </row>
    <row r="65" spans="1:6" s="37" customFormat="1" ht="12.75">
      <c r="A65" s="9">
        <v>3639</v>
      </c>
      <c r="B65" s="9">
        <v>3122</v>
      </c>
      <c r="C65" s="9" t="s">
        <v>687</v>
      </c>
      <c r="D65" s="10">
        <v>550000</v>
      </c>
      <c r="E65" s="22">
        <v>45000</v>
      </c>
      <c r="F65" s="23">
        <f t="shared" si="3"/>
        <v>595000</v>
      </c>
    </row>
    <row r="66" spans="1:6" s="37" customFormat="1" ht="12.75">
      <c r="A66" s="9">
        <v>3639</v>
      </c>
      <c r="B66" s="9">
        <v>3122</v>
      </c>
      <c r="C66" s="9" t="s">
        <v>688</v>
      </c>
      <c r="D66" s="10">
        <v>325000</v>
      </c>
      <c r="E66" s="22">
        <v>300</v>
      </c>
      <c r="F66" s="23">
        <f t="shared" si="3"/>
        <v>325300</v>
      </c>
    </row>
    <row r="67" spans="1:6" s="37" customFormat="1" ht="12.75">
      <c r="A67" s="9">
        <v>5311</v>
      </c>
      <c r="B67" s="9">
        <v>3113</v>
      </c>
      <c r="C67" s="77" t="s">
        <v>689</v>
      </c>
      <c r="D67" s="10">
        <v>0</v>
      </c>
      <c r="E67" s="22">
        <v>15150</v>
      </c>
      <c r="F67" s="23">
        <f t="shared" si="3"/>
        <v>15150</v>
      </c>
    </row>
    <row r="68" spans="1:6" s="37" customFormat="1" ht="12.75">
      <c r="A68" s="9"/>
      <c r="B68" s="9"/>
      <c r="C68" s="77"/>
      <c r="D68" s="10"/>
      <c r="E68" s="22"/>
      <c r="F68" s="23"/>
    </row>
    <row r="69" spans="1:6" s="37" customFormat="1" ht="12.75">
      <c r="A69" s="9"/>
      <c r="B69" s="9"/>
      <c r="C69" s="9" t="s">
        <v>353</v>
      </c>
      <c r="D69" s="10"/>
      <c r="E69" s="22"/>
      <c r="F69" s="23"/>
    </row>
    <row r="70" spans="1:6" s="37" customFormat="1" ht="12.75">
      <c r="A70" s="9"/>
      <c r="B70" s="68">
        <v>4111</v>
      </c>
      <c r="C70" s="9" t="s">
        <v>691</v>
      </c>
      <c r="D70" s="10">
        <v>285000</v>
      </c>
      <c r="E70" s="22">
        <v>-67560.1</v>
      </c>
      <c r="F70" s="23">
        <f>SUM(D70:E70)</f>
        <v>217439.9</v>
      </c>
    </row>
    <row r="71" spans="2:6" s="37" customFormat="1" ht="12.75">
      <c r="B71" s="9"/>
      <c r="C71" s="9"/>
      <c r="D71" s="10"/>
      <c r="E71" s="22"/>
      <c r="F71" s="23"/>
    </row>
    <row r="72" spans="2:6" s="37" customFormat="1" ht="12.75">
      <c r="B72" s="9"/>
      <c r="C72" s="15" t="s">
        <v>455</v>
      </c>
      <c r="D72" s="10"/>
      <c r="E72" s="22"/>
      <c r="F72" s="23"/>
    </row>
    <row r="73" spans="2:6" s="37" customFormat="1" ht="12.75">
      <c r="B73" s="9">
        <v>4116</v>
      </c>
      <c r="C73" s="9" t="s">
        <v>690</v>
      </c>
      <c r="D73" s="10">
        <v>0</v>
      </c>
      <c r="E73" s="22">
        <v>53125</v>
      </c>
      <c r="F73" s="23">
        <f>SUM(D73:E73)</f>
        <v>53125</v>
      </c>
    </row>
    <row r="74" spans="2:6" s="37" customFormat="1" ht="12.75">
      <c r="B74" s="9"/>
      <c r="C74" s="9"/>
      <c r="D74" s="10"/>
      <c r="E74" s="22"/>
      <c r="F74" s="23"/>
    </row>
    <row r="75" spans="2:6" s="37" customFormat="1" ht="12.75">
      <c r="B75" s="9"/>
      <c r="C75" s="15" t="s">
        <v>157</v>
      </c>
      <c r="D75" s="10"/>
      <c r="E75" s="22"/>
      <c r="F75" s="23"/>
    </row>
    <row r="76" spans="2:6" s="37" customFormat="1" ht="12.75">
      <c r="B76" s="9">
        <v>4122</v>
      </c>
      <c r="C76" s="9" t="s">
        <v>692</v>
      </c>
      <c r="D76" s="10">
        <v>0</v>
      </c>
      <c r="E76" s="22">
        <v>35000</v>
      </c>
      <c r="F76" s="23">
        <f>SUM(D76:E76)</f>
        <v>35000</v>
      </c>
    </row>
    <row r="77" spans="2:6" s="37" customFormat="1" ht="12.75">
      <c r="B77" s="9">
        <v>4122</v>
      </c>
      <c r="C77" s="9" t="s">
        <v>693</v>
      </c>
      <c r="D77" s="10">
        <v>0</v>
      </c>
      <c r="E77" s="22">
        <v>59869</v>
      </c>
      <c r="F77" s="23">
        <f>SUM(D77:E77)</f>
        <v>59869</v>
      </c>
    </row>
    <row r="78" spans="2:6" s="37" customFormat="1" ht="12.75">
      <c r="B78" s="9"/>
      <c r="C78" s="9"/>
      <c r="D78" s="10"/>
      <c r="E78" s="22"/>
      <c r="F78" s="23"/>
    </row>
    <row r="79" spans="2:6" s="37" customFormat="1" ht="12.75">
      <c r="B79" s="15"/>
      <c r="C79" s="15" t="s">
        <v>476</v>
      </c>
      <c r="D79" s="10"/>
      <c r="E79" s="22"/>
      <c r="F79" s="23"/>
    </row>
    <row r="80" spans="2:6" s="37" customFormat="1" ht="12.75">
      <c r="B80" s="15">
        <v>4222</v>
      </c>
      <c r="C80" s="9" t="s">
        <v>469</v>
      </c>
      <c r="D80" s="10">
        <v>150000</v>
      </c>
      <c r="E80" s="22">
        <v>-150000</v>
      </c>
      <c r="F80" s="23">
        <f>SUM(D80:E80)</f>
        <v>0</v>
      </c>
    </row>
    <row r="81" spans="2:6" s="37" customFormat="1" ht="12.75">
      <c r="B81" s="9"/>
      <c r="C81" s="9"/>
      <c r="D81" s="10"/>
      <c r="E81" s="22"/>
      <c r="F81" s="23"/>
    </row>
    <row r="82" spans="1:6" s="37" customFormat="1" ht="12.75">
      <c r="A82" s="9">
        <v>6330</v>
      </c>
      <c r="B82" s="9">
        <v>4131</v>
      </c>
      <c r="C82" s="9" t="s">
        <v>279</v>
      </c>
      <c r="D82" s="10">
        <v>600000</v>
      </c>
      <c r="E82" s="22">
        <v>-3000</v>
      </c>
      <c r="F82" s="23">
        <f>SUM(D82:E82)</f>
        <v>597000</v>
      </c>
    </row>
    <row r="83" spans="2:6" s="37" customFormat="1" ht="12.75">
      <c r="B83" s="9"/>
      <c r="C83" s="9"/>
      <c r="D83" s="10"/>
      <c r="E83" s="22"/>
      <c r="F83" s="23"/>
    </row>
    <row r="84" spans="1:6" s="37" customFormat="1" ht="12.75">
      <c r="A84" s="37" t="s">
        <v>328</v>
      </c>
      <c r="B84" s="15"/>
      <c r="C84" s="15"/>
      <c r="D84" s="25" t="s">
        <v>329</v>
      </c>
      <c r="E84" s="22">
        <f>SUM(E5:E83)</f>
        <v>-946846.1</v>
      </c>
      <c r="F84" s="25" t="s">
        <v>329</v>
      </c>
    </row>
    <row r="85" spans="4:6" ht="12.75">
      <c r="D85" s="23"/>
      <c r="F85" s="23"/>
    </row>
    <row r="86" spans="1:6" s="37" customFormat="1" ht="12.75">
      <c r="A86" s="37" t="s">
        <v>726</v>
      </c>
      <c r="B86" s="20"/>
      <c r="C86" s="20"/>
      <c r="D86" s="25" t="s">
        <v>329</v>
      </c>
      <c r="E86" s="22">
        <f>'RO č.13 ZM'!E25</f>
        <v>148103836.76999998</v>
      </c>
      <c r="F86" s="25" t="s">
        <v>329</v>
      </c>
    </row>
    <row r="87" spans="1:6" s="37" customFormat="1" ht="12.75">
      <c r="A87" s="38" t="s">
        <v>727</v>
      </c>
      <c r="B87" s="60"/>
      <c r="C87" s="60"/>
      <c r="D87" s="66" t="s">
        <v>329</v>
      </c>
      <c r="E87" s="19">
        <f>SUM(E84+E86)</f>
        <v>147156990.67</v>
      </c>
      <c r="F87" s="66" t="s">
        <v>329</v>
      </c>
    </row>
    <row r="88" spans="4:7" ht="12.75">
      <c r="D88" s="23"/>
      <c r="F88" s="23"/>
      <c r="G88" s="16"/>
    </row>
    <row r="89" spans="1:6" s="37" customFormat="1" ht="12.75">
      <c r="A89" s="37" t="s">
        <v>10</v>
      </c>
      <c r="B89" s="20"/>
      <c r="C89" s="20"/>
      <c r="D89" s="22"/>
      <c r="E89" s="22"/>
      <c r="F89" s="22"/>
    </row>
    <row r="90" spans="2:6" s="37" customFormat="1" ht="12.75">
      <c r="B90" s="20"/>
      <c r="C90" s="20"/>
      <c r="D90" s="22"/>
      <c r="E90" s="22"/>
      <c r="F90" s="22"/>
    </row>
    <row r="91" spans="2:6" s="37" customFormat="1" ht="12.75">
      <c r="B91" s="9">
        <v>8115</v>
      </c>
      <c r="C91" s="9" t="s">
        <v>280</v>
      </c>
      <c r="D91" s="23">
        <v>40059083</v>
      </c>
      <c r="E91" s="22">
        <v>-21422076.83</v>
      </c>
      <c r="F91" s="23">
        <f>SUM(D91:E91)</f>
        <v>18637006.17</v>
      </c>
    </row>
    <row r="92" spans="2:6" s="37" customFormat="1" ht="12.75">
      <c r="B92" s="9"/>
      <c r="C92" s="9"/>
      <c r="D92" s="22"/>
      <c r="E92" s="22"/>
      <c r="F92" s="22"/>
    </row>
    <row r="93" spans="2:6" s="37" customFormat="1" ht="12.75">
      <c r="B93" s="9">
        <v>8123</v>
      </c>
      <c r="C93" s="9" t="s">
        <v>109</v>
      </c>
      <c r="D93" s="22"/>
      <c r="E93" s="22"/>
      <c r="F93" s="22"/>
    </row>
    <row r="94" spans="1:6" ht="12.75">
      <c r="A94" s="33"/>
      <c r="B94" s="9"/>
      <c r="C94" s="9" t="s">
        <v>281</v>
      </c>
      <c r="D94" s="18">
        <v>40000000</v>
      </c>
      <c r="E94" s="22">
        <v>-9526200</v>
      </c>
      <c r="F94" s="23">
        <f>SUM(D94:E94)</f>
        <v>30473800</v>
      </c>
    </row>
    <row r="95" spans="1:6" ht="12.75">
      <c r="A95" s="33"/>
      <c r="B95" s="9"/>
      <c r="C95" s="9" t="s">
        <v>282</v>
      </c>
      <c r="D95" s="10">
        <v>10000000</v>
      </c>
      <c r="E95" s="22">
        <v>-10000000</v>
      </c>
      <c r="F95" s="23">
        <f>SUM(D95:E95)</f>
        <v>0</v>
      </c>
    </row>
    <row r="96" spans="1:6" ht="12.75">
      <c r="A96" s="33"/>
      <c r="B96" s="9"/>
      <c r="C96" s="9"/>
      <c r="D96" s="18"/>
      <c r="F96" s="23"/>
    </row>
    <row r="97" spans="1:6" ht="12.75">
      <c r="A97" s="33"/>
      <c r="B97" s="9">
        <v>8124</v>
      </c>
      <c r="C97" s="9" t="s">
        <v>110</v>
      </c>
      <c r="D97" s="10"/>
      <c r="F97" s="23"/>
    </row>
    <row r="98" spans="1:6" ht="12.75">
      <c r="A98" s="33"/>
      <c r="B98" s="9"/>
      <c r="C98" s="9" t="s">
        <v>111</v>
      </c>
      <c r="D98" s="10">
        <v>-70000</v>
      </c>
      <c r="E98" s="22">
        <v>8000</v>
      </c>
      <c r="F98" s="23">
        <f>SUM(D98:E98)</f>
        <v>-62000</v>
      </c>
    </row>
    <row r="99" spans="1:6" ht="12.75">
      <c r="A99" s="33"/>
      <c r="B99" s="9"/>
      <c r="C99" s="9"/>
      <c r="D99" s="18"/>
      <c r="F99" s="23"/>
    </row>
    <row r="100" spans="1:6" ht="12.75">
      <c r="A100" s="33"/>
      <c r="B100" s="9">
        <v>8901</v>
      </c>
      <c r="C100" s="9" t="s">
        <v>694</v>
      </c>
      <c r="D100" s="18">
        <v>0</v>
      </c>
      <c r="E100" s="22">
        <v>478600</v>
      </c>
      <c r="F100" s="23">
        <f>SUM(D100:E100)</f>
        <v>478600</v>
      </c>
    </row>
    <row r="101" spans="1:6" ht="12.75">
      <c r="A101" s="33"/>
      <c r="B101" s="9"/>
      <c r="C101" s="9"/>
      <c r="D101" s="18"/>
      <c r="F101" s="23"/>
    </row>
    <row r="102" spans="1:6" s="37" customFormat="1" ht="12.75">
      <c r="A102" s="37" t="s">
        <v>331</v>
      </c>
      <c r="B102" s="20"/>
      <c r="C102" s="20"/>
      <c r="D102" s="25" t="s">
        <v>329</v>
      </c>
      <c r="E102" s="22">
        <f>SUM(E89:E101)</f>
        <v>-40461676.83</v>
      </c>
      <c r="F102" s="25" t="s">
        <v>329</v>
      </c>
    </row>
    <row r="103" spans="1:6" s="37" customFormat="1" ht="12.75">
      <c r="A103" s="37" t="s">
        <v>332</v>
      </c>
      <c r="B103" s="20"/>
      <c r="C103" s="20"/>
      <c r="D103" s="25" t="s">
        <v>329</v>
      </c>
      <c r="E103" s="22">
        <f>SUM(E84+E102)</f>
        <v>-41408522.93</v>
      </c>
      <c r="F103" s="25" t="s">
        <v>329</v>
      </c>
    </row>
    <row r="104" spans="4:6" ht="12.75">
      <c r="D104" s="23"/>
      <c r="F104" s="23"/>
    </row>
    <row r="105" spans="1:6" s="37" customFormat="1" ht="12.75">
      <c r="A105" s="37" t="s">
        <v>728</v>
      </c>
      <c r="B105" s="20"/>
      <c r="C105" s="20"/>
      <c r="D105" s="25" t="s">
        <v>329</v>
      </c>
      <c r="E105" s="22">
        <f>'RO č.13 ZM'!E34</f>
        <v>243202027.76999998</v>
      </c>
      <c r="F105" s="25" t="s">
        <v>329</v>
      </c>
    </row>
    <row r="106" spans="1:6" s="37" customFormat="1" ht="12.75">
      <c r="A106" s="38" t="s">
        <v>729</v>
      </c>
      <c r="B106" s="60"/>
      <c r="C106" s="60"/>
      <c r="D106" s="66" t="s">
        <v>329</v>
      </c>
      <c r="E106" s="19">
        <f>SUM(E103+E105)</f>
        <v>201793504.83999997</v>
      </c>
      <c r="F106" s="66" t="s">
        <v>329</v>
      </c>
    </row>
    <row r="107" spans="2:6" s="37" customFormat="1" ht="12.75">
      <c r="B107" s="20"/>
      <c r="C107" s="20"/>
      <c r="D107" s="22"/>
      <c r="E107" s="22"/>
      <c r="F107" s="22"/>
    </row>
    <row r="108" spans="1:6" s="37" customFormat="1" ht="15">
      <c r="A108" s="64" t="s">
        <v>333</v>
      </c>
      <c r="B108" s="20"/>
      <c r="C108" s="20"/>
      <c r="D108" s="22"/>
      <c r="E108" s="22"/>
      <c r="F108" s="22"/>
    </row>
    <row r="109" spans="1:6" s="37" customFormat="1" ht="12.75">
      <c r="A109" s="37" t="s">
        <v>334</v>
      </c>
      <c r="B109" s="20" t="s">
        <v>0</v>
      </c>
      <c r="C109" s="20"/>
      <c r="D109" s="22"/>
      <c r="E109" s="22"/>
      <c r="F109" s="22"/>
    </row>
    <row r="110" spans="2:6" s="37" customFormat="1" ht="12.75">
      <c r="B110" s="20"/>
      <c r="C110" s="20"/>
      <c r="D110" s="22"/>
      <c r="E110" s="22"/>
      <c r="F110" s="22"/>
    </row>
    <row r="111" spans="1:6" s="37" customFormat="1" ht="12.75">
      <c r="A111" s="15">
        <v>0</v>
      </c>
      <c r="B111" s="15">
        <v>1014</v>
      </c>
      <c r="C111" s="15" t="s">
        <v>695</v>
      </c>
      <c r="D111" s="23">
        <v>160000</v>
      </c>
      <c r="E111" s="22">
        <v>-58400</v>
      </c>
      <c r="F111" s="23">
        <f aca="true" t="shared" si="4" ref="F111:F117">SUM(D111:E111)</f>
        <v>101600</v>
      </c>
    </row>
    <row r="112" spans="1:6" s="37" customFormat="1" ht="12.75">
      <c r="A112" s="15">
        <v>8009</v>
      </c>
      <c r="B112" s="15">
        <v>1032</v>
      </c>
      <c r="C112" s="15" t="s">
        <v>29</v>
      </c>
      <c r="D112" s="23">
        <v>17000</v>
      </c>
      <c r="E112" s="22">
        <v>-17000</v>
      </c>
      <c r="F112" s="23">
        <f t="shared" si="4"/>
        <v>0</v>
      </c>
    </row>
    <row r="113" spans="1:6" s="37" customFormat="1" ht="12.75">
      <c r="A113" s="15">
        <v>0</v>
      </c>
      <c r="B113" s="15">
        <v>2292</v>
      </c>
      <c r="C113" s="15" t="s">
        <v>114</v>
      </c>
      <c r="D113" s="23">
        <v>600000</v>
      </c>
      <c r="E113" s="22">
        <v>-66600</v>
      </c>
      <c r="F113" s="23">
        <f t="shared" si="4"/>
        <v>533400</v>
      </c>
    </row>
    <row r="114" spans="1:6" s="37" customFormat="1" ht="12.75">
      <c r="A114" s="15">
        <v>10</v>
      </c>
      <c r="B114" s="15">
        <v>2212</v>
      </c>
      <c r="C114" s="15" t="s">
        <v>74</v>
      </c>
      <c r="D114" s="23">
        <v>3650000</v>
      </c>
      <c r="E114" s="22">
        <v>25500</v>
      </c>
      <c r="F114" s="23">
        <f t="shared" si="4"/>
        <v>3675500</v>
      </c>
    </row>
    <row r="115" spans="1:6" s="37" customFormat="1" ht="12.75">
      <c r="A115" s="15">
        <v>12</v>
      </c>
      <c r="B115" s="15">
        <v>2212</v>
      </c>
      <c r="C115" s="15" t="s">
        <v>113</v>
      </c>
      <c r="D115" s="23">
        <v>300000</v>
      </c>
      <c r="E115" s="22">
        <v>-279600</v>
      </c>
      <c r="F115" s="23">
        <f t="shared" si="4"/>
        <v>20400</v>
      </c>
    </row>
    <row r="116" spans="1:6" s="37" customFormat="1" ht="12.75">
      <c r="A116" s="15">
        <v>20</v>
      </c>
      <c r="B116" s="15">
        <v>2310</v>
      </c>
      <c r="C116" s="15" t="s">
        <v>32</v>
      </c>
      <c r="D116" s="23">
        <v>30000</v>
      </c>
      <c r="E116" s="22">
        <v>-22100</v>
      </c>
      <c r="F116" s="23">
        <f t="shared" si="4"/>
        <v>7900</v>
      </c>
    </row>
    <row r="117" spans="1:6" s="37" customFormat="1" ht="12.75">
      <c r="A117" s="15">
        <v>21</v>
      </c>
      <c r="B117" s="15">
        <v>2321</v>
      </c>
      <c r="C117" s="15" t="s">
        <v>705</v>
      </c>
      <c r="D117" s="23">
        <v>100000</v>
      </c>
      <c r="E117" s="22">
        <v>-17200</v>
      </c>
      <c r="F117" s="23">
        <f t="shared" si="4"/>
        <v>82800</v>
      </c>
    </row>
    <row r="118" spans="1:6" s="37" customFormat="1" ht="12.75">
      <c r="A118" s="15"/>
      <c r="B118" s="15"/>
      <c r="C118" s="15"/>
      <c r="D118" s="23"/>
      <c r="E118" s="22"/>
      <c r="F118" s="23"/>
    </row>
    <row r="119" spans="1:6" s="37" customFormat="1" ht="12.75">
      <c r="A119" s="15">
        <v>1</v>
      </c>
      <c r="B119" s="15">
        <v>3111</v>
      </c>
      <c r="C119" s="15" t="s">
        <v>703</v>
      </c>
      <c r="D119" s="23">
        <v>27000</v>
      </c>
      <c r="E119" s="22">
        <v>-4700</v>
      </c>
      <c r="F119" s="23">
        <f>SUM(D119:E119)</f>
        <v>22300</v>
      </c>
    </row>
    <row r="120" spans="1:6" s="37" customFormat="1" ht="12.75">
      <c r="A120" s="15">
        <v>2</v>
      </c>
      <c r="B120" s="15">
        <v>3111</v>
      </c>
      <c r="C120" s="15" t="s">
        <v>704</v>
      </c>
      <c r="D120" s="23">
        <v>27000</v>
      </c>
      <c r="E120" s="22">
        <v>-4700</v>
      </c>
      <c r="F120" s="23">
        <f>SUM(D120:E120)</f>
        <v>22300</v>
      </c>
    </row>
    <row r="121" spans="1:6" s="37" customFormat="1" ht="12.75">
      <c r="A121" s="15">
        <v>51</v>
      </c>
      <c r="B121" s="15">
        <v>3113</v>
      </c>
      <c r="C121" s="15" t="s">
        <v>709</v>
      </c>
      <c r="D121" s="23">
        <v>0</v>
      </c>
      <c r="E121" s="22">
        <v>59869</v>
      </c>
      <c r="F121" s="23">
        <f>SUM(D121:E121)</f>
        <v>59869</v>
      </c>
    </row>
    <row r="122" spans="1:6" s="37" customFormat="1" ht="12.75">
      <c r="A122" s="15"/>
      <c r="B122" s="15"/>
      <c r="C122" s="15"/>
      <c r="D122" s="23"/>
      <c r="E122" s="22"/>
      <c r="F122" s="23"/>
    </row>
    <row r="123" spans="1:6" s="37" customFormat="1" ht="12.75">
      <c r="A123" s="15">
        <v>0</v>
      </c>
      <c r="B123" s="15">
        <v>3399</v>
      </c>
      <c r="C123" s="15" t="s">
        <v>123</v>
      </c>
      <c r="D123" s="23">
        <v>400000</v>
      </c>
      <c r="E123" s="22">
        <v>108000</v>
      </c>
      <c r="F123" s="23">
        <f aca="true" t="shared" si="5" ref="F123:F132">SUM(D123:E123)</f>
        <v>508000</v>
      </c>
    </row>
    <row r="124" spans="1:6" s="37" customFormat="1" ht="12.75">
      <c r="A124" s="15">
        <v>162</v>
      </c>
      <c r="B124" s="15">
        <v>3399</v>
      </c>
      <c r="C124" s="15" t="s">
        <v>710</v>
      </c>
      <c r="D124" s="23">
        <v>305000</v>
      </c>
      <c r="E124" s="22">
        <v>-5800</v>
      </c>
      <c r="F124" s="23">
        <f t="shared" si="5"/>
        <v>299200</v>
      </c>
    </row>
    <row r="125" spans="1:6" s="37" customFormat="1" ht="12.75">
      <c r="A125" s="15">
        <v>163</v>
      </c>
      <c r="B125" s="15">
        <v>3314</v>
      </c>
      <c r="C125" s="15" t="s">
        <v>48</v>
      </c>
      <c r="D125" s="23">
        <v>968550</v>
      </c>
      <c r="E125" s="22">
        <v>-400</v>
      </c>
      <c r="F125" s="23">
        <f t="shared" si="5"/>
        <v>968150</v>
      </c>
    </row>
    <row r="126" spans="1:6" s="37" customFormat="1" ht="12.75">
      <c r="A126" s="15">
        <v>164</v>
      </c>
      <c r="B126" s="15">
        <v>3315</v>
      </c>
      <c r="C126" s="15" t="s">
        <v>49</v>
      </c>
      <c r="D126" s="23">
        <v>747250</v>
      </c>
      <c r="E126" s="22">
        <v>-6900</v>
      </c>
      <c r="F126" s="23">
        <f t="shared" si="5"/>
        <v>740350</v>
      </c>
    </row>
    <row r="127" spans="1:6" s="37" customFormat="1" ht="12.75">
      <c r="A127" s="15">
        <v>165</v>
      </c>
      <c r="B127" s="15">
        <v>3349</v>
      </c>
      <c r="C127" s="15" t="s">
        <v>711</v>
      </c>
      <c r="D127" s="23">
        <v>50000</v>
      </c>
      <c r="E127" s="22">
        <v>-39800</v>
      </c>
      <c r="F127" s="23">
        <f t="shared" si="5"/>
        <v>10200</v>
      </c>
    </row>
    <row r="128" spans="1:6" s="37" customFormat="1" ht="12.75">
      <c r="A128" s="15">
        <v>167</v>
      </c>
      <c r="B128" s="15">
        <v>3319</v>
      </c>
      <c r="C128" s="15" t="s">
        <v>712</v>
      </c>
      <c r="D128" s="23">
        <v>60000</v>
      </c>
      <c r="E128" s="22">
        <v>-49900</v>
      </c>
      <c r="F128" s="23">
        <f t="shared" si="5"/>
        <v>10100</v>
      </c>
    </row>
    <row r="129" spans="1:6" s="37" customFormat="1" ht="12.75">
      <c r="A129" s="15">
        <v>0</v>
      </c>
      <c r="B129" s="15">
        <v>3419</v>
      </c>
      <c r="C129" s="15" t="s">
        <v>696</v>
      </c>
      <c r="D129" s="23">
        <v>1250000</v>
      </c>
      <c r="E129" s="22">
        <v>-15000</v>
      </c>
      <c r="F129" s="23">
        <f t="shared" si="5"/>
        <v>1235000</v>
      </c>
    </row>
    <row r="130" spans="1:6" s="37" customFormat="1" ht="12.75">
      <c r="A130" s="15">
        <v>0</v>
      </c>
      <c r="B130" s="15">
        <v>3421</v>
      </c>
      <c r="C130" s="15" t="s">
        <v>697</v>
      </c>
      <c r="D130" s="23">
        <v>70000</v>
      </c>
      <c r="E130" s="22">
        <v>-7605</v>
      </c>
      <c r="F130" s="23">
        <f t="shared" si="5"/>
        <v>62395</v>
      </c>
    </row>
    <row r="131" spans="1:6" s="37" customFormat="1" ht="12.75">
      <c r="A131" s="15">
        <v>0</v>
      </c>
      <c r="B131" s="15">
        <v>3429</v>
      </c>
      <c r="C131" s="15" t="s">
        <v>698</v>
      </c>
      <c r="D131" s="23">
        <v>40000</v>
      </c>
      <c r="E131" s="22">
        <v>-18100</v>
      </c>
      <c r="F131" s="23">
        <f t="shared" si="5"/>
        <v>21900</v>
      </c>
    </row>
    <row r="132" spans="1:6" s="37" customFormat="1" ht="12.75">
      <c r="A132" s="15">
        <v>34</v>
      </c>
      <c r="B132" s="15">
        <v>3419</v>
      </c>
      <c r="C132" s="15" t="s">
        <v>706</v>
      </c>
      <c r="D132" s="23">
        <v>300000</v>
      </c>
      <c r="E132" s="22">
        <v>-79300</v>
      </c>
      <c r="F132" s="23">
        <f t="shared" si="5"/>
        <v>220700</v>
      </c>
    </row>
    <row r="133" spans="1:6" s="37" customFormat="1" ht="12.75">
      <c r="A133" s="15"/>
      <c r="B133" s="15"/>
      <c r="C133" s="15"/>
      <c r="D133" s="23"/>
      <c r="E133" s="22"/>
      <c r="F133" s="23"/>
    </row>
    <row r="134" spans="1:6" s="37" customFormat="1" ht="12.75">
      <c r="A134" s="15">
        <v>808</v>
      </c>
      <c r="B134" s="15">
        <v>3612</v>
      </c>
      <c r="C134" s="15" t="s">
        <v>719</v>
      </c>
      <c r="D134" s="23">
        <v>4500000</v>
      </c>
      <c r="E134" s="22">
        <v>-23200</v>
      </c>
      <c r="F134" s="23">
        <f aca="true" t="shared" si="6" ref="F134:F145">SUM(D134:E134)</f>
        <v>4476800</v>
      </c>
    </row>
    <row r="135" spans="1:6" s="37" customFormat="1" ht="12.75">
      <c r="A135" s="15">
        <v>8808</v>
      </c>
      <c r="B135" s="15">
        <v>3612</v>
      </c>
      <c r="C135" s="15" t="s">
        <v>720</v>
      </c>
      <c r="D135" s="23">
        <v>2495000</v>
      </c>
      <c r="E135" s="22">
        <v>-376171</v>
      </c>
      <c r="F135" s="23">
        <f t="shared" si="6"/>
        <v>2118829</v>
      </c>
    </row>
    <row r="136" spans="1:6" s="37" customFormat="1" ht="12.75">
      <c r="A136" s="15">
        <v>809</v>
      </c>
      <c r="B136" s="15">
        <v>3613</v>
      </c>
      <c r="C136" s="15" t="s">
        <v>721</v>
      </c>
      <c r="D136" s="23">
        <v>1100000</v>
      </c>
      <c r="E136" s="22">
        <v>-445800</v>
      </c>
      <c r="F136" s="23">
        <f t="shared" si="6"/>
        <v>654200</v>
      </c>
    </row>
    <row r="137" spans="1:6" s="37" customFormat="1" ht="12.75">
      <c r="A137" s="15">
        <v>8809</v>
      </c>
      <c r="B137" s="15">
        <v>3613</v>
      </c>
      <c r="C137" s="15" t="s">
        <v>722</v>
      </c>
      <c r="D137" s="23">
        <v>2185000</v>
      </c>
      <c r="E137" s="22">
        <v>-329500</v>
      </c>
      <c r="F137" s="23">
        <f t="shared" si="6"/>
        <v>1855500</v>
      </c>
    </row>
    <row r="138" spans="1:6" s="37" customFormat="1" ht="12.75">
      <c r="A138" s="15">
        <v>0</v>
      </c>
      <c r="B138" s="15">
        <v>3635</v>
      </c>
      <c r="C138" s="15" t="s">
        <v>38</v>
      </c>
      <c r="D138" s="23">
        <v>300000</v>
      </c>
      <c r="E138" s="22">
        <v>-223700</v>
      </c>
      <c r="F138" s="23">
        <f t="shared" si="6"/>
        <v>76300</v>
      </c>
    </row>
    <row r="139" spans="1:6" s="37" customFormat="1" ht="12.75">
      <c r="A139" s="15">
        <v>0</v>
      </c>
      <c r="B139" s="15">
        <v>3639</v>
      </c>
      <c r="C139" s="15" t="s">
        <v>700</v>
      </c>
      <c r="D139" s="23">
        <v>400000</v>
      </c>
      <c r="E139" s="22">
        <v>-12400</v>
      </c>
      <c r="F139" s="23">
        <f t="shared" si="6"/>
        <v>387600</v>
      </c>
    </row>
    <row r="140" spans="1:6" s="37" customFormat="1" ht="12.75">
      <c r="A140" s="15"/>
      <c r="B140" s="15"/>
      <c r="C140" s="15" t="s">
        <v>701</v>
      </c>
      <c r="D140" s="23">
        <v>11600000</v>
      </c>
      <c r="E140" s="22">
        <v>-946700</v>
      </c>
      <c r="F140" s="23">
        <f t="shared" si="6"/>
        <v>10653300</v>
      </c>
    </row>
    <row r="141" spans="1:6" s="37" customFormat="1" ht="12.75">
      <c r="A141" s="15">
        <v>35</v>
      </c>
      <c r="B141" s="15">
        <v>3639</v>
      </c>
      <c r="C141" s="15" t="s">
        <v>707</v>
      </c>
      <c r="D141" s="23">
        <v>33287</v>
      </c>
      <c r="E141" s="22">
        <v>-500</v>
      </c>
      <c r="F141" s="23">
        <f t="shared" si="6"/>
        <v>32787</v>
      </c>
    </row>
    <row r="142" spans="1:6" s="37" customFormat="1" ht="12.75">
      <c r="A142" s="15">
        <v>36</v>
      </c>
      <c r="B142" s="15">
        <v>3639</v>
      </c>
      <c r="C142" s="15" t="s">
        <v>708</v>
      </c>
      <c r="D142" s="23">
        <v>125000</v>
      </c>
      <c r="E142" s="22">
        <v>-49600</v>
      </c>
      <c r="F142" s="23">
        <f t="shared" si="6"/>
        <v>75400</v>
      </c>
    </row>
    <row r="143" spans="1:6" s="37" customFormat="1" ht="12.75">
      <c r="A143" s="15">
        <v>37</v>
      </c>
      <c r="B143" s="15">
        <v>3639</v>
      </c>
      <c r="C143" s="15" t="s">
        <v>68</v>
      </c>
      <c r="D143" s="23">
        <v>50000</v>
      </c>
      <c r="E143" s="22">
        <v>-50000</v>
      </c>
      <c r="F143" s="23">
        <f t="shared" si="6"/>
        <v>0</v>
      </c>
    </row>
    <row r="144" spans="1:6" s="37" customFormat="1" ht="12.75">
      <c r="A144" s="15">
        <v>194</v>
      </c>
      <c r="B144" s="15">
        <v>3631</v>
      </c>
      <c r="C144" s="15" t="s">
        <v>717</v>
      </c>
      <c r="D144" s="23">
        <v>1410000</v>
      </c>
      <c r="E144" s="22">
        <v>-136600</v>
      </c>
      <c r="F144" s="23">
        <f t="shared" si="6"/>
        <v>1273400</v>
      </c>
    </row>
    <row r="145" spans="1:6" s="37" customFormat="1" ht="12.75">
      <c r="A145" s="15">
        <v>195</v>
      </c>
      <c r="B145" s="15">
        <v>3632</v>
      </c>
      <c r="C145" s="15" t="s">
        <v>128</v>
      </c>
      <c r="D145" s="23">
        <v>220000</v>
      </c>
      <c r="E145" s="22">
        <v>-13100</v>
      </c>
      <c r="F145" s="23">
        <f t="shared" si="6"/>
        <v>206900</v>
      </c>
    </row>
    <row r="146" spans="1:6" s="37" customFormat="1" ht="12.75">
      <c r="A146" s="15"/>
      <c r="B146" s="15"/>
      <c r="C146" s="15"/>
      <c r="D146" s="23"/>
      <c r="E146" s="22"/>
      <c r="F146" s="23"/>
    </row>
    <row r="147" spans="1:6" s="37" customFormat="1" ht="12.75">
      <c r="A147" s="15">
        <v>191</v>
      </c>
      <c r="B147" s="15">
        <v>3745</v>
      </c>
      <c r="C147" s="15" t="s">
        <v>217</v>
      </c>
      <c r="D147" s="23">
        <v>1150000</v>
      </c>
      <c r="E147" s="22">
        <v>-161200</v>
      </c>
      <c r="F147" s="23">
        <f>SUM(D147:E147)</f>
        <v>988800</v>
      </c>
    </row>
    <row r="148" spans="1:6" s="37" customFormat="1" ht="12.75">
      <c r="A148" s="15">
        <v>181</v>
      </c>
      <c r="B148" s="15">
        <v>3745</v>
      </c>
      <c r="C148" s="15" t="s">
        <v>216</v>
      </c>
      <c r="D148" s="23">
        <v>2460000</v>
      </c>
      <c r="E148" s="22">
        <v>207000</v>
      </c>
      <c r="F148" s="23">
        <f>SUM(D148:E148)</f>
        <v>2667000</v>
      </c>
    </row>
    <row r="149" spans="1:6" s="37" customFormat="1" ht="12.75">
      <c r="A149" s="15">
        <v>192</v>
      </c>
      <c r="B149" s="15">
        <v>3722</v>
      </c>
      <c r="C149" s="15" t="s">
        <v>716</v>
      </c>
      <c r="D149" s="23">
        <v>4461450</v>
      </c>
      <c r="E149" s="22">
        <v>424650</v>
      </c>
      <c r="F149" s="23">
        <f>SUM(D149:E149)</f>
        <v>4886100</v>
      </c>
    </row>
    <row r="150" spans="1:6" s="37" customFormat="1" ht="12.75">
      <c r="A150" s="15"/>
      <c r="B150" s="15"/>
      <c r="C150" s="15"/>
      <c r="D150" s="23"/>
      <c r="E150" s="22"/>
      <c r="F150" s="23"/>
    </row>
    <row r="151" spans="1:6" s="37" customFormat="1" ht="12.75">
      <c r="A151" s="15">
        <v>171</v>
      </c>
      <c r="B151" s="15">
        <v>5512</v>
      </c>
      <c r="C151" s="15" t="s">
        <v>713</v>
      </c>
      <c r="D151" s="23">
        <v>437000</v>
      </c>
      <c r="E151" s="22">
        <v>15888</v>
      </c>
      <c r="F151" s="23">
        <f>SUM(D151:E151)</f>
        <v>452888</v>
      </c>
    </row>
    <row r="152" spans="1:6" s="37" customFormat="1" ht="12.75">
      <c r="A152" s="15">
        <v>179</v>
      </c>
      <c r="B152" s="15">
        <v>5311</v>
      </c>
      <c r="C152" s="15" t="s">
        <v>108</v>
      </c>
      <c r="D152" s="23">
        <v>2500000</v>
      </c>
      <c r="E152" s="22">
        <v>27600</v>
      </c>
      <c r="F152" s="23">
        <f>SUM(D152:E152)</f>
        <v>2527600</v>
      </c>
    </row>
    <row r="153" spans="1:6" s="37" customFormat="1" ht="12.75">
      <c r="A153" s="15"/>
      <c r="B153" s="15"/>
      <c r="C153" s="15"/>
      <c r="D153" s="23"/>
      <c r="E153" s="22"/>
      <c r="F153" s="23"/>
    </row>
    <row r="154" spans="1:6" s="37" customFormat="1" ht="12.75">
      <c r="A154" s="15"/>
      <c r="B154" s="15">
        <v>6115</v>
      </c>
      <c r="C154" s="15" t="s">
        <v>195</v>
      </c>
      <c r="D154" s="23">
        <v>285000</v>
      </c>
      <c r="E154" s="22">
        <v>-67560.1</v>
      </c>
      <c r="F154" s="23">
        <f aca="true" t="shared" si="7" ref="F154:F168">SUM(D154:E154)</f>
        <v>217439.9</v>
      </c>
    </row>
    <row r="155" spans="1:6" s="37" customFormat="1" ht="12.75">
      <c r="A155" s="15">
        <v>107</v>
      </c>
      <c r="B155" s="15">
        <v>6171</v>
      </c>
      <c r="C155" s="15" t="s">
        <v>71</v>
      </c>
      <c r="D155" s="23">
        <v>450000</v>
      </c>
      <c r="E155" s="22">
        <v>-68300</v>
      </c>
      <c r="F155" s="23">
        <f t="shared" si="7"/>
        <v>381700</v>
      </c>
    </row>
    <row r="156" spans="1:6" s="37" customFormat="1" ht="12.75">
      <c r="A156" s="15">
        <v>172</v>
      </c>
      <c r="B156" s="15">
        <v>6171</v>
      </c>
      <c r="C156" s="15" t="s">
        <v>131</v>
      </c>
      <c r="D156" s="23">
        <v>50000</v>
      </c>
      <c r="E156" s="22">
        <v>-5000</v>
      </c>
      <c r="F156" s="23">
        <f t="shared" si="7"/>
        <v>45000</v>
      </c>
    </row>
    <row r="157" spans="1:6" s="37" customFormat="1" ht="12.75">
      <c r="A157" s="15">
        <v>173</v>
      </c>
      <c r="B157" s="15">
        <v>6171</v>
      </c>
      <c r="C157" s="15" t="s">
        <v>714</v>
      </c>
      <c r="D157" s="23">
        <v>1600000</v>
      </c>
      <c r="E157" s="22">
        <v>-9220</v>
      </c>
      <c r="F157" s="23">
        <f t="shared" si="7"/>
        <v>1590780</v>
      </c>
    </row>
    <row r="158" spans="1:6" s="37" customFormat="1" ht="12.75">
      <c r="A158" s="15">
        <v>175</v>
      </c>
      <c r="B158" s="15">
        <v>6112</v>
      </c>
      <c r="C158" s="15" t="s">
        <v>43</v>
      </c>
      <c r="D158" s="23">
        <v>3090000</v>
      </c>
      <c r="E158" s="22">
        <v>-478500</v>
      </c>
      <c r="F158" s="23">
        <f t="shared" si="7"/>
        <v>2611500</v>
      </c>
    </row>
    <row r="159" spans="1:6" s="37" customFormat="1" ht="12.75">
      <c r="A159" s="15">
        <v>175</v>
      </c>
      <c r="B159" s="15">
        <v>6171</v>
      </c>
      <c r="C159" s="15" t="s">
        <v>44</v>
      </c>
      <c r="D159" s="23">
        <v>15892000</v>
      </c>
      <c r="E159" s="22">
        <v>-56500</v>
      </c>
      <c r="F159" s="23">
        <f t="shared" si="7"/>
        <v>15835500</v>
      </c>
    </row>
    <row r="160" spans="1:6" s="37" customFormat="1" ht="12.75">
      <c r="A160" s="15">
        <v>176</v>
      </c>
      <c r="B160" s="15">
        <v>6171</v>
      </c>
      <c r="C160" s="15" t="s">
        <v>715</v>
      </c>
      <c r="D160" s="23">
        <v>250000</v>
      </c>
      <c r="E160" s="22">
        <v>-14200</v>
      </c>
      <c r="F160" s="23">
        <f t="shared" si="7"/>
        <v>235800</v>
      </c>
    </row>
    <row r="161" spans="1:6" s="37" customFormat="1" ht="12.75">
      <c r="A161" s="15">
        <v>177</v>
      </c>
      <c r="B161" s="15">
        <v>6171</v>
      </c>
      <c r="C161" s="15" t="s">
        <v>132</v>
      </c>
      <c r="D161" s="23">
        <v>250000</v>
      </c>
      <c r="E161" s="22">
        <v>-34178</v>
      </c>
      <c r="F161" s="23">
        <f t="shared" si="7"/>
        <v>215822</v>
      </c>
    </row>
    <row r="162" spans="1:6" s="37" customFormat="1" ht="12.75">
      <c r="A162" s="15">
        <v>178</v>
      </c>
      <c r="B162" s="15">
        <v>6171</v>
      </c>
      <c r="C162" s="15" t="s">
        <v>133</v>
      </c>
      <c r="D162" s="23">
        <v>250000</v>
      </c>
      <c r="E162" s="22">
        <v>-31100</v>
      </c>
      <c r="F162" s="23">
        <f t="shared" si="7"/>
        <v>218900</v>
      </c>
    </row>
    <row r="163" spans="1:6" s="37" customFormat="1" ht="12.75">
      <c r="A163" s="15">
        <v>0</v>
      </c>
      <c r="B163" s="15">
        <v>6310</v>
      </c>
      <c r="C163" s="15" t="s">
        <v>135</v>
      </c>
      <c r="D163" s="23">
        <v>100000</v>
      </c>
      <c r="E163" s="22">
        <v>-36500</v>
      </c>
      <c r="F163" s="23">
        <f t="shared" si="7"/>
        <v>63500</v>
      </c>
    </row>
    <row r="164" spans="1:6" s="37" customFormat="1" ht="12.75">
      <c r="A164" s="15">
        <v>0</v>
      </c>
      <c r="B164" s="15">
        <v>6320</v>
      </c>
      <c r="C164" s="15" t="s">
        <v>136</v>
      </c>
      <c r="D164" s="23">
        <v>350000</v>
      </c>
      <c r="E164" s="22">
        <v>-9700</v>
      </c>
      <c r="F164" s="23">
        <f t="shared" si="7"/>
        <v>340300</v>
      </c>
    </row>
    <row r="165" spans="1:6" s="37" customFormat="1" ht="12.75">
      <c r="A165" s="15">
        <v>0</v>
      </c>
      <c r="B165" s="15">
        <v>6399</v>
      </c>
      <c r="C165" s="15" t="s">
        <v>137</v>
      </c>
      <c r="D165" s="23">
        <v>15000</v>
      </c>
      <c r="E165" s="22">
        <f>-4281</f>
        <v>-4281</v>
      </c>
      <c r="F165" s="23">
        <f t="shared" si="7"/>
        <v>10719</v>
      </c>
    </row>
    <row r="166" spans="1:6" s="37" customFormat="1" ht="12.75">
      <c r="A166" s="15">
        <v>343</v>
      </c>
      <c r="B166" s="15">
        <v>6399</v>
      </c>
      <c r="C166" s="15" t="s">
        <v>139</v>
      </c>
      <c r="D166" s="23">
        <v>4000000</v>
      </c>
      <c r="E166" s="22">
        <v>-926600</v>
      </c>
      <c r="F166" s="23">
        <f t="shared" si="7"/>
        <v>3073400</v>
      </c>
    </row>
    <row r="167" spans="1:6" s="37" customFormat="1" ht="12.75">
      <c r="A167" s="15">
        <v>0</v>
      </c>
      <c r="B167" s="15">
        <v>6409</v>
      </c>
      <c r="C167" s="15" t="s">
        <v>161</v>
      </c>
      <c r="D167" s="23">
        <v>420000</v>
      </c>
      <c r="E167" s="22">
        <v>5276</v>
      </c>
      <c r="F167" s="23">
        <f t="shared" si="7"/>
        <v>425276</v>
      </c>
    </row>
    <row r="168" spans="1:6" s="37" customFormat="1" ht="12.75">
      <c r="A168" s="15">
        <v>59</v>
      </c>
      <c r="B168" s="15">
        <v>6409</v>
      </c>
      <c r="C168" s="15" t="s">
        <v>702</v>
      </c>
      <c r="D168" s="10">
        <v>268631</v>
      </c>
      <c r="E168" s="22">
        <v>-268631</v>
      </c>
      <c r="F168" s="23">
        <f t="shared" si="7"/>
        <v>0</v>
      </c>
    </row>
    <row r="169" spans="1:6" s="37" customFormat="1" ht="12.75">
      <c r="A169" s="15"/>
      <c r="B169" s="15"/>
      <c r="C169" s="15"/>
      <c r="D169" s="23"/>
      <c r="E169" s="22"/>
      <c r="F169" s="23"/>
    </row>
    <row r="170" spans="1:6" s="37" customFormat="1" ht="12.75">
      <c r="A170" s="15"/>
      <c r="B170" s="15"/>
      <c r="C170" s="20" t="s">
        <v>699</v>
      </c>
      <c r="D170" s="10"/>
      <c r="E170" s="22"/>
      <c r="F170" s="23"/>
    </row>
    <row r="171" spans="1:6" s="37" customFormat="1" ht="12.75">
      <c r="A171" s="15">
        <v>21144</v>
      </c>
      <c r="B171" s="15">
        <v>2221</v>
      </c>
      <c r="C171" s="15" t="s">
        <v>148</v>
      </c>
      <c r="D171" s="10">
        <v>53000</v>
      </c>
      <c r="E171" s="22">
        <v>53</v>
      </c>
      <c r="F171" s="23">
        <f aca="true" t="shared" si="8" ref="F171:F176">SUM(D171:E171)</f>
        <v>53053</v>
      </c>
    </row>
    <row r="172" spans="1:6" s="37" customFormat="1" ht="12.75">
      <c r="A172" s="15">
        <v>0</v>
      </c>
      <c r="B172" s="15">
        <v>3639</v>
      </c>
      <c r="C172" s="15" t="s">
        <v>162</v>
      </c>
      <c r="D172" s="10">
        <v>35000</v>
      </c>
      <c r="E172" s="22">
        <v>-690</v>
      </c>
      <c r="F172" s="23">
        <f t="shared" si="8"/>
        <v>34310</v>
      </c>
    </row>
    <row r="173" spans="1:6" s="37" customFormat="1" ht="12.75">
      <c r="A173" s="15">
        <v>201424</v>
      </c>
      <c r="B173" s="15">
        <v>3639</v>
      </c>
      <c r="C173" s="15" t="s">
        <v>149</v>
      </c>
      <c r="D173" s="10">
        <v>420000</v>
      </c>
      <c r="E173" s="22">
        <v>36217</v>
      </c>
      <c r="F173" s="23">
        <f t="shared" si="8"/>
        <v>456217</v>
      </c>
    </row>
    <row r="174" spans="1:6" s="37" customFormat="1" ht="12.75">
      <c r="A174" s="15">
        <v>2201518</v>
      </c>
      <c r="B174" s="15">
        <v>3613</v>
      </c>
      <c r="C174" s="15" t="s">
        <v>308</v>
      </c>
      <c r="D174" s="10">
        <v>132000</v>
      </c>
      <c r="E174" s="22">
        <v>8472</v>
      </c>
      <c r="F174" s="23">
        <f t="shared" si="8"/>
        <v>140472</v>
      </c>
    </row>
    <row r="175" spans="1:6" s="37" customFormat="1" ht="12.75">
      <c r="A175" s="15">
        <v>2201519</v>
      </c>
      <c r="B175" s="15">
        <v>3113</v>
      </c>
      <c r="C175" s="15" t="s">
        <v>213</v>
      </c>
      <c r="D175" s="10">
        <v>150000</v>
      </c>
      <c r="E175" s="22">
        <v>-73900</v>
      </c>
      <c r="F175" s="23">
        <f t="shared" si="8"/>
        <v>76100</v>
      </c>
    </row>
    <row r="176" spans="1:6" s="37" customFormat="1" ht="12.75">
      <c r="A176" s="15">
        <v>201715</v>
      </c>
      <c r="B176" s="15">
        <v>3639</v>
      </c>
      <c r="C176" s="15" t="s">
        <v>214</v>
      </c>
      <c r="D176" s="10">
        <v>87000</v>
      </c>
      <c r="E176" s="22">
        <v>43373</v>
      </c>
      <c r="F176" s="23">
        <f t="shared" si="8"/>
        <v>130373</v>
      </c>
    </row>
    <row r="177" spans="1:6" s="37" customFormat="1" ht="12.75">
      <c r="A177" s="15"/>
      <c r="B177" s="15"/>
      <c r="C177" s="15"/>
      <c r="D177" s="10"/>
      <c r="E177" s="22"/>
      <c r="F177" s="23"/>
    </row>
    <row r="178" spans="1:6" s="37" customFormat="1" ht="12.75">
      <c r="A178" s="15">
        <v>24</v>
      </c>
      <c r="B178" s="15">
        <v>2310</v>
      </c>
      <c r="C178" s="15" t="s">
        <v>80</v>
      </c>
      <c r="D178" s="10">
        <v>8600000</v>
      </c>
      <c r="E178" s="22">
        <v>383682</v>
      </c>
      <c r="F178" s="23">
        <f>SUM(D178:E178)</f>
        <v>8983682</v>
      </c>
    </row>
    <row r="179" spans="1:6" s="37" customFormat="1" ht="12.75">
      <c r="A179" s="15"/>
      <c r="B179" s="15"/>
      <c r="C179" s="69"/>
      <c r="D179" s="10"/>
      <c r="E179" s="22"/>
      <c r="F179" s="23"/>
    </row>
    <row r="180" spans="1:6" s="37" customFormat="1" ht="12.75">
      <c r="A180" s="15"/>
      <c r="B180" s="15"/>
      <c r="C180" s="20" t="s">
        <v>718</v>
      </c>
      <c r="D180" s="10"/>
      <c r="E180" s="22"/>
      <c r="F180" s="23"/>
    </row>
    <row r="181" spans="1:6" s="37" customFormat="1" ht="12.75">
      <c r="A181" s="3">
        <v>301</v>
      </c>
      <c r="B181" s="3"/>
      <c r="C181" s="15" t="s">
        <v>97</v>
      </c>
      <c r="D181" s="10">
        <v>184612</v>
      </c>
      <c r="E181" s="22">
        <v>79368</v>
      </c>
      <c r="F181" s="23">
        <f aca="true" t="shared" si="9" ref="F181:F189">SUM(D181:E181)</f>
        <v>263980</v>
      </c>
    </row>
    <row r="182" spans="1:6" s="37" customFormat="1" ht="12.75">
      <c r="A182" s="3">
        <v>302</v>
      </c>
      <c r="B182" s="3"/>
      <c r="C182" s="15" t="s">
        <v>98</v>
      </c>
      <c r="D182" s="10">
        <v>600566</v>
      </c>
      <c r="E182" s="22">
        <v>-448517</v>
      </c>
      <c r="F182" s="23">
        <f t="shared" si="9"/>
        <v>152049</v>
      </c>
    </row>
    <row r="183" spans="1:6" s="37" customFormat="1" ht="12.75">
      <c r="A183" s="3">
        <v>303</v>
      </c>
      <c r="B183" s="3"/>
      <c r="C183" s="15" t="s">
        <v>99</v>
      </c>
      <c r="D183" s="10">
        <v>336354</v>
      </c>
      <c r="E183" s="22">
        <v>-109954</v>
      </c>
      <c r="F183" s="23">
        <f t="shared" si="9"/>
        <v>226400</v>
      </c>
    </row>
    <row r="184" spans="1:6" s="37" customFormat="1" ht="12.75">
      <c r="A184" s="3">
        <v>309</v>
      </c>
      <c r="B184" s="3"/>
      <c r="C184" s="15" t="s">
        <v>163</v>
      </c>
      <c r="D184" s="10">
        <v>1776354</v>
      </c>
      <c r="E184" s="22">
        <v>-1581478</v>
      </c>
      <c r="F184" s="23">
        <f t="shared" si="9"/>
        <v>194876</v>
      </c>
    </row>
    <row r="185" spans="1:6" s="37" customFormat="1" ht="12.75">
      <c r="A185" s="3">
        <v>310</v>
      </c>
      <c r="B185" s="3"/>
      <c r="C185" s="15" t="s">
        <v>100</v>
      </c>
      <c r="D185" s="10">
        <v>313086</v>
      </c>
      <c r="E185" s="22">
        <v>-205206</v>
      </c>
      <c r="F185" s="23">
        <f t="shared" si="9"/>
        <v>107880</v>
      </c>
    </row>
    <row r="186" spans="1:6" s="37" customFormat="1" ht="12.75">
      <c r="A186" s="3">
        <v>311</v>
      </c>
      <c r="B186" s="3"/>
      <c r="C186" s="15" t="s">
        <v>101</v>
      </c>
      <c r="D186" s="10">
        <v>103577</v>
      </c>
      <c r="E186" s="22">
        <v>-26702</v>
      </c>
      <c r="F186" s="23">
        <f t="shared" si="9"/>
        <v>76875</v>
      </c>
    </row>
    <row r="187" spans="1:6" s="37" customFormat="1" ht="12.75">
      <c r="A187" s="3">
        <v>312</v>
      </c>
      <c r="B187" s="3"/>
      <c r="C187" s="15" t="s">
        <v>102</v>
      </c>
      <c r="D187" s="70">
        <v>480111</v>
      </c>
      <c r="E187" s="22">
        <v>-49871</v>
      </c>
      <c r="F187" s="23">
        <f t="shared" si="9"/>
        <v>430240</v>
      </c>
    </row>
    <row r="188" spans="1:6" s="37" customFormat="1" ht="12.75">
      <c r="A188" s="3">
        <v>313</v>
      </c>
      <c r="B188" s="3"/>
      <c r="C188" s="15" t="s">
        <v>103</v>
      </c>
      <c r="D188" s="10">
        <v>74796</v>
      </c>
      <c r="E188" s="22">
        <v>-4358</v>
      </c>
      <c r="F188" s="23">
        <f t="shared" si="9"/>
        <v>70438</v>
      </c>
    </row>
    <row r="189" spans="1:6" s="37" customFormat="1" ht="12.75">
      <c r="A189" s="3">
        <v>318</v>
      </c>
      <c r="B189" s="3"/>
      <c r="C189" s="15" t="s">
        <v>104</v>
      </c>
      <c r="D189" s="10">
        <v>350972</v>
      </c>
      <c r="E189" s="22">
        <v>-349935</v>
      </c>
      <c r="F189" s="23">
        <f t="shared" si="9"/>
        <v>1037</v>
      </c>
    </row>
    <row r="190" spans="1:6" s="37" customFormat="1" ht="12.75">
      <c r="A190" s="15"/>
      <c r="B190" s="15"/>
      <c r="C190" s="15"/>
      <c r="D190" s="10"/>
      <c r="E190" s="22"/>
      <c r="F190" s="23"/>
    </row>
    <row r="191" spans="1:6" s="37" customFormat="1" ht="12.75">
      <c r="A191" s="15">
        <v>346</v>
      </c>
      <c r="B191" s="15"/>
      <c r="C191" s="15" t="s">
        <v>318</v>
      </c>
      <c r="D191" s="70">
        <v>900000</v>
      </c>
      <c r="E191" s="22">
        <v>25100</v>
      </c>
      <c r="F191" s="23">
        <f>SUM(D191:E191)</f>
        <v>925100</v>
      </c>
    </row>
    <row r="192" spans="1:6" s="37" customFormat="1" ht="12.75">
      <c r="A192" s="15">
        <v>347</v>
      </c>
      <c r="B192" s="15"/>
      <c r="C192" s="15" t="s">
        <v>312</v>
      </c>
      <c r="D192" s="70">
        <v>100000</v>
      </c>
      <c r="E192" s="22">
        <v>-93500</v>
      </c>
      <c r="F192" s="23">
        <f>SUM(D192:E192)</f>
        <v>6500</v>
      </c>
    </row>
    <row r="193" spans="1:6" s="37" customFormat="1" ht="12.75">
      <c r="A193" s="15">
        <v>1236</v>
      </c>
      <c r="B193" s="15"/>
      <c r="C193" s="15" t="s">
        <v>313</v>
      </c>
      <c r="D193" s="70">
        <v>1650000</v>
      </c>
      <c r="E193" s="22">
        <v>-1305537</v>
      </c>
      <c r="F193" s="23">
        <f>SUM(D193:E193)</f>
        <v>344463</v>
      </c>
    </row>
    <row r="194" spans="1:6" s="37" customFormat="1" ht="12.75">
      <c r="A194" s="15"/>
      <c r="B194" s="15"/>
      <c r="C194" s="15"/>
      <c r="D194" s="10"/>
      <c r="E194" s="22"/>
      <c r="F194" s="23"/>
    </row>
    <row r="195" spans="1:6" s="37" customFormat="1" ht="12.75">
      <c r="A195" s="3">
        <v>1006</v>
      </c>
      <c r="B195" s="3">
        <v>3633</v>
      </c>
      <c r="C195" s="15" t="s">
        <v>723</v>
      </c>
      <c r="D195" s="10">
        <v>960000</v>
      </c>
      <c r="E195" s="22">
        <v>-80400</v>
      </c>
      <c r="F195" s="23">
        <f>SUM(D195:E195)</f>
        <v>879600</v>
      </c>
    </row>
    <row r="196" spans="1:6" s="37" customFormat="1" ht="12.75">
      <c r="A196" s="3">
        <v>1007</v>
      </c>
      <c r="B196" s="3">
        <v>5399</v>
      </c>
      <c r="C196" s="15" t="s">
        <v>220</v>
      </c>
      <c r="D196" s="70">
        <v>200000</v>
      </c>
      <c r="E196" s="22">
        <v>-82000</v>
      </c>
      <c r="F196" s="23">
        <f>SUM(D196:E196)</f>
        <v>118000</v>
      </c>
    </row>
    <row r="197" spans="1:6" s="37" customFormat="1" ht="12.75">
      <c r="A197" s="7">
        <v>1114</v>
      </c>
      <c r="B197" s="3">
        <v>2219</v>
      </c>
      <c r="C197" s="15" t="s">
        <v>83</v>
      </c>
      <c r="D197" s="70">
        <v>100000</v>
      </c>
      <c r="E197" s="22">
        <v>-17700</v>
      </c>
      <c r="F197" s="23">
        <f>SUM(D197:E197)</f>
        <v>82300</v>
      </c>
    </row>
    <row r="198" spans="1:6" s="37" customFormat="1" ht="12.75">
      <c r="A198" s="15">
        <v>3322</v>
      </c>
      <c r="B198" s="15">
        <v>3322</v>
      </c>
      <c r="C198" s="15" t="s">
        <v>81</v>
      </c>
      <c r="D198" s="70">
        <v>1600000</v>
      </c>
      <c r="E198" s="22">
        <v>-301273.83</v>
      </c>
      <c r="F198" s="23">
        <f>SUM(D198:E198)</f>
        <v>1298726.17</v>
      </c>
    </row>
    <row r="199" spans="1:6" s="37" customFormat="1" ht="12.75">
      <c r="A199" s="15"/>
      <c r="B199" s="15"/>
      <c r="C199" s="15"/>
      <c r="D199" s="70"/>
      <c r="E199" s="22"/>
      <c r="F199" s="23"/>
    </row>
    <row r="200" spans="1:6" s="37" customFormat="1" ht="12.75">
      <c r="A200" s="15">
        <v>201326</v>
      </c>
      <c r="B200" s="15">
        <v>3639</v>
      </c>
      <c r="C200" s="15" t="s">
        <v>171</v>
      </c>
      <c r="D200" s="70">
        <v>270000</v>
      </c>
      <c r="E200" s="22">
        <v>-86300</v>
      </c>
      <c r="F200" s="23">
        <f>SUM(D200:E200)</f>
        <v>183700</v>
      </c>
    </row>
    <row r="201" spans="1:6" s="37" customFormat="1" ht="12.75">
      <c r="A201" s="7">
        <v>201424</v>
      </c>
      <c r="B201" s="3">
        <v>3639</v>
      </c>
      <c r="C201" s="15" t="s">
        <v>146</v>
      </c>
      <c r="D201" s="70">
        <v>6200000</v>
      </c>
      <c r="E201" s="22">
        <v>-63500</v>
      </c>
      <c r="F201" s="23">
        <f>SUM(D201:E201)</f>
        <v>6136500</v>
      </c>
    </row>
    <row r="202" spans="1:6" s="37" customFormat="1" ht="12.75">
      <c r="A202" s="5">
        <v>201519</v>
      </c>
      <c r="B202" s="5">
        <v>3113</v>
      </c>
      <c r="C202" s="15" t="s">
        <v>316</v>
      </c>
      <c r="D202" s="10">
        <v>16500000</v>
      </c>
      <c r="E202" s="22">
        <v>-10163200</v>
      </c>
      <c r="F202" s="23">
        <f>SUM(D202:E202)</f>
        <v>6336800</v>
      </c>
    </row>
    <row r="203" spans="1:6" s="37" customFormat="1" ht="12.75">
      <c r="A203" s="5"/>
      <c r="B203" s="5"/>
      <c r="C203" s="15"/>
      <c r="D203" s="10"/>
      <c r="E203" s="22"/>
      <c r="F203" s="23"/>
    </row>
    <row r="204" spans="1:6" s="37" customFormat="1" ht="12.75">
      <c r="A204" s="7">
        <v>201601</v>
      </c>
      <c r="B204" s="3">
        <v>2219</v>
      </c>
      <c r="C204" s="15" t="s">
        <v>363</v>
      </c>
      <c r="D204" s="10">
        <v>850000</v>
      </c>
      <c r="E204" s="22">
        <v>-87700</v>
      </c>
      <c r="F204" s="23">
        <f aca="true" t="shared" si="10" ref="F204:F212">SUM(D204:E204)</f>
        <v>762300</v>
      </c>
    </row>
    <row r="205" spans="1:6" s="37" customFormat="1" ht="12.75">
      <c r="A205" s="5">
        <v>201602</v>
      </c>
      <c r="B205" s="3">
        <v>2212</v>
      </c>
      <c r="C205" s="15" t="s">
        <v>165</v>
      </c>
      <c r="D205" s="10">
        <v>480000</v>
      </c>
      <c r="E205" s="22">
        <v>-480000</v>
      </c>
      <c r="F205" s="23">
        <f t="shared" si="10"/>
        <v>0</v>
      </c>
    </row>
    <row r="206" spans="1:6" s="37" customFormat="1" ht="12.75">
      <c r="A206" s="7">
        <v>201604</v>
      </c>
      <c r="B206" s="3">
        <v>3639</v>
      </c>
      <c r="C206" s="3" t="s">
        <v>147</v>
      </c>
      <c r="D206" s="10">
        <v>4850000</v>
      </c>
      <c r="E206" s="22">
        <v>-1493100</v>
      </c>
      <c r="F206" s="23">
        <f t="shared" si="10"/>
        <v>3356900</v>
      </c>
    </row>
    <row r="207" spans="1:6" s="37" customFormat="1" ht="12.75">
      <c r="A207" s="15">
        <v>201608</v>
      </c>
      <c r="B207" s="15">
        <v>3114</v>
      </c>
      <c r="C207" s="15" t="s">
        <v>169</v>
      </c>
      <c r="D207" s="10">
        <v>380000</v>
      </c>
      <c r="E207" s="22">
        <v>-195490</v>
      </c>
      <c r="F207" s="23">
        <f t="shared" si="10"/>
        <v>184510</v>
      </c>
    </row>
    <row r="208" spans="1:6" s="37" customFormat="1" ht="12.75">
      <c r="A208" s="5">
        <v>201617</v>
      </c>
      <c r="B208" s="5">
        <v>3111</v>
      </c>
      <c r="C208" s="7" t="s">
        <v>144</v>
      </c>
      <c r="D208" s="10">
        <v>500000</v>
      </c>
      <c r="E208" s="22">
        <v>-103500</v>
      </c>
      <c r="F208" s="23">
        <f t="shared" si="10"/>
        <v>396500</v>
      </c>
    </row>
    <row r="209" spans="1:6" s="37" customFormat="1" ht="12.75">
      <c r="A209" s="5">
        <v>201619</v>
      </c>
      <c r="B209" s="5">
        <v>3419</v>
      </c>
      <c r="C209" s="7" t="s">
        <v>150</v>
      </c>
      <c r="D209" s="10">
        <v>200000</v>
      </c>
      <c r="E209" s="22">
        <v>-139800</v>
      </c>
      <c r="F209" s="23">
        <f t="shared" si="10"/>
        <v>60200</v>
      </c>
    </row>
    <row r="210" spans="1:6" s="37" customFormat="1" ht="12.75">
      <c r="A210" s="5">
        <v>201620</v>
      </c>
      <c r="B210" s="5">
        <v>3111</v>
      </c>
      <c r="C210" s="7" t="s">
        <v>724</v>
      </c>
      <c r="D210" s="10">
        <v>400000</v>
      </c>
      <c r="E210" s="22">
        <v>-86200</v>
      </c>
      <c r="F210" s="23">
        <f t="shared" si="10"/>
        <v>313800</v>
      </c>
    </row>
    <row r="211" spans="1:6" s="37" customFormat="1" ht="12.75">
      <c r="A211" s="5">
        <v>201621</v>
      </c>
      <c r="B211" s="5"/>
      <c r="C211" s="7" t="s">
        <v>172</v>
      </c>
      <c r="D211" s="10">
        <v>100000</v>
      </c>
      <c r="E211" s="22">
        <v>-37700</v>
      </c>
      <c r="F211" s="23">
        <f t="shared" si="10"/>
        <v>62300</v>
      </c>
    </row>
    <row r="212" spans="1:6" s="37" customFormat="1" ht="12.75">
      <c r="A212" s="5">
        <v>201624</v>
      </c>
      <c r="B212" s="6">
        <v>3639</v>
      </c>
      <c r="C212" s="7" t="s">
        <v>152</v>
      </c>
      <c r="D212" s="10">
        <v>170000</v>
      </c>
      <c r="E212" s="22">
        <v>-135000</v>
      </c>
      <c r="F212" s="23">
        <f t="shared" si="10"/>
        <v>35000</v>
      </c>
    </row>
    <row r="213" spans="1:6" s="37" customFormat="1" ht="12.75">
      <c r="A213" s="15"/>
      <c r="B213" s="15"/>
      <c r="C213" s="15"/>
      <c r="D213" s="10"/>
      <c r="E213" s="22"/>
      <c r="F213" s="23"/>
    </row>
    <row r="214" spans="1:6" s="37" customFormat="1" ht="12.75">
      <c r="A214" s="5">
        <v>201701</v>
      </c>
      <c r="B214" s="6">
        <v>2341</v>
      </c>
      <c r="C214" s="15" t="s">
        <v>173</v>
      </c>
      <c r="D214" s="10">
        <v>380000</v>
      </c>
      <c r="E214" s="22">
        <v>-65800</v>
      </c>
      <c r="F214" s="23">
        <f aca="true" t="shared" si="11" ref="F214:F224">SUM(D214:E214)</f>
        <v>314200</v>
      </c>
    </row>
    <row r="215" spans="1:6" s="37" customFormat="1" ht="12.75">
      <c r="A215" s="5">
        <v>201705</v>
      </c>
      <c r="B215" s="6">
        <v>3639</v>
      </c>
      <c r="C215" s="7" t="s">
        <v>153</v>
      </c>
      <c r="D215" s="10">
        <v>200000</v>
      </c>
      <c r="E215" s="22">
        <v>-200000</v>
      </c>
      <c r="F215" s="23">
        <f t="shared" si="11"/>
        <v>0</v>
      </c>
    </row>
    <row r="216" spans="1:6" s="37" customFormat="1" ht="12.75">
      <c r="A216" s="7">
        <v>201706</v>
      </c>
      <c r="B216" s="3">
        <v>2212</v>
      </c>
      <c r="C216" s="15" t="s">
        <v>141</v>
      </c>
      <c r="D216" s="10">
        <v>490007</v>
      </c>
      <c r="E216" s="22">
        <v>-402007</v>
      </c>
      <c r="F216" s="23">
        <f t="shared" si="11"/>
        <v>88000</v>
      </c>
    </row>
    <row r="217" spans="1:6" s="37" customFormat="1" ht="12.75">
      <c r="A217" s="15">
        <v>201710</v>
      </c>
      <c r="B217" s="15">
        <v>3612</v>
      </c>
      <c r="C217" s="15" t="s">
        <v>170</v>
      </c>
      <c r="D217" s="10">
        <v>50000</v>
      </c>
      <c r="E217" s="22">
        <v>-50000</v>
      </c>
      <c r="F217" s="23">
        <f t="shared" si="11"/>
        <v>0</v>
      </c>
    </row>
    <row r="218" spans="1:6" s="37" customFormat="1" ht="12.75">
      <c r="A218" s="3">
        <v>201711</v>
      </c>
      <c r="B218" s="3">
        <v>3612</v>
      </c>
      <c r="C218" s="15" t="s">
        <v>143</v>
      </c>
      <c r="D218" s="10">
        <v>1650000</v>
      </c>
      <c r="E218" s="22">
        <v>-16400</v>
      </c>
      <c r="F218" s="23">
        <f t="shared" si="11"/>
        <v>1633600</v>
      </c>
    </row>
    <row r="219" spans="1:6" s="37" customFormat="1" ht="12.75">
      <c r="A219" s="5">
        <v>201713</v>
      </c>
      <c r="B219" s="3">
        <v>3113</v>
      </c>
      <c r="C219" s="15" t="s">
        <v>317</v>
      </c>
      <c r="D219" s="10">
        <v>40700000</v>
      </c>
      <c r="E219" s="22">
        <v>-15039600</v>
      </c>
      <c r="F219" s="23">
        <f t="shared" si="11"/>
        <v>25660400</v>
      </c>
    </row>
    <row r="220" spans="1:6" s="37" customFormat="1" ht="12.75">
      <c r="A220" s="7">
        <v>201715</v>
      </c>
      <c r="B220" s="3">
        <v>3639</v>
      </c>
      <c r="C220" s="15" t="s">
        <v>167</v>
      </c>
      <c r="D220" s="10">
        <v>30650000</v>
      </c>
      <c r="E220" s="22">
        <v>-613100</v>
      </c>
      <c r="F220" s="23">
        <f t="shared" si="11"/>
        <v>30036900</v>
      </c>
    </row>
    <row r="221" spans="1:6" s="37" customFormat="1" ht="12.75">
      <c r="A221" s="5">
        <v>201718</v>
      </c>
      <c r="B221" s="7">
        <v>6171</v>
      </c>
      <c r="C221" s="15" t="s">
        <v>164</v>
      </c>
      <c r="D221" s="10">
        <v>340000</v>
      </c>
      <c r="E221" s="22">
        <v>-19546</v>
      </c>
      <c r="F221" s="23">
        <f t="shared" si="11"/>
        <v>320454</v>
      </c>
    </row>
    <row r="222" spans="1:6" s="37" customFormat="1" ht="12.75">
      <c r="A222" s="5">
        <v>201719</v>
      </c>
      <c r="B222" s="7">
        <v>3114</v>
      </c>
      <c r="C222" s="7" t="s">
        <v>174</v>
      </c>
      <c r="D222" s="10">
        <v>60000</v>
      </c>
      <c r="E222" s="22">
        <v>-60000</v>
      </c>
      <c r="F222" s="23">
        <f t="shared" si="11"/>
        <v>0</v>
      </c>
    </row>
    <row r="223" spans="1:6" s="37" customFormat="1" ht="12.75">
      <c r="A223" s="5">
        <v>201720</v>
      </c>
      <c r="B223" s="7">
        <v>3419</v>
      </c>
      <c r="C223" s="7" t="s">
        <v>175</v>
      </c>
      <c r="D223" s="10">
        <v>300000</v>
      </c>
      <c r="E223" s="22">
        <v>-82500</v>
      </c>
      <c r="F223" s="23">
        <f t="shared" si="11"/>
        <v>217500</v>
      </c>
    </row>
    <row r="224" spans="1:6" s="37" customFormat="1" ht="12.75">
      <c r="A224" s="5">
        <v>201723</v>
      </c>
      <c r="B224" s="15">
        <v>3631</v>
      </c>
      <c r="C224" s="15" t="s">
        <v>356</v>
      </c>
      <c r="D224" s="10">
        <v>300000</v>
      </c>
      <c r="E224" s="22">
        <v>-1400</v>
      </c>
      <c r="F224" s="23">
        <f t="shared" si="11"/>
        <v>298600</v>
      </c>
    </row>
    <row r="225" spans="1:6" s="37" customFormat="1" ht="12.75">
      <c r="A225" s="5"/>
      <c r="B225" s="15"/>
      <c r="C225" s="15"/>
      <c r="D225" s="10"/>
      <c r="E225" s="22"/>
      <c r="F225" s="23"/>
    </row>
    <row r="226" spans="1:6" s="37" customFormat="1" ht="12.75">
      <c r="A226" s="5">
        <v>201802</v>
      </c>
      <c r="B226" s="7">
        <v>4350</v>
      </c>
      <c r="C226" s="15" t="s">
        <v>725</v>
      </c>
      <c r="D226" s="10">
        <v>2850000</v>
      </c>
      <c r="E226" s="22">
        <v>-2808800</v>
      </c>
      <c r="F226" s="23">
        <f aca="true" t="shared" si="12" ref="F226:F231">SUM(D226:E226)</f>
        <v>41200</v>
      </c>
    </row>
    <row r="227" spans="1:6" s="37" customFormat="1" ht="12.75">
      <c r="A227" s="3">
        <v>201803</v>
      </c>
      <c r="B227" s="3">
        <v>2341</v>
      </c>
      <c r="C227" s="69" t="s">
        <v>414</v>
      </c>
      <c r="D227" s="70">
        <v>1820000</v>
      </c>
      <c r="E227" s="22">
        <v>-32330</v>
      </c>
      <c r="F227" s="23">
        <f t="shared" si="12"/>
        <v>1787670</v>
      </c>
    </row>
    <row r="228" spans="1:6" s="37" customFormat="1" ht="12.75">
      <c r="A228" s="3">
        <v>201804</v>
      </c>
      <c r="B228" s="3">
        <v>2341</v>
      </c>
      <c r="C228" s="69" t="s">
        <v>415</v>
      </c>
      <c r="D228" s="10">
        <v>1000000</v>
      </c>
      <c r="E228" s="22">
        <v>-5640</v>
      </c>
      <c r="F228" s="23">
        <f t="shared" si="12"/>
        <v>994360</v>
      </c>
    </row>
    <row r="229" spans="1:6" s="37" customFormat="1" ht="12.75">
      <c r="A229" s="5">
        <v>201805</v>
      </c>
      <c r="B229" s="7">
        <v>6171</v>
      </c>
      <c r="C229" s="15" t="s">
        <v>468</v>
      </c>
      <c r="D229" s="10">
        <v>380000</v>
      </c>
      <c r="E229" s="22">
        <v>-129890</v>
      </c>
      <c r="F229" s="23">
        <f t="shared" si="12"/>
        <v>250110</v>
      </c>
    </row>
    <row r="230" spans="1:6" s="37" customFormat="1" ht="12.75">
      <c r="A230" s="7">
        <v>201806</v>
      </c>
      <c r="B230" s="7">
        <v>2219</v>
      </c>
      <c r="C230" s="15" t="s">
        <v>474</v>
      </c>
      <c r="D230" s="10">
        <v>90000</v>
      </c>
      <c r="E230" s="22">
        <v>-4000</v>
      </c>
      <c r="F230" s="23">
        <f t="shared" si="12"/>
        <v>86000</v>
      </c>
    </row>
    <row r="231" spans="1:6" s="37" customFormat="1" ht="12.75">
      <c r="A231" s="5">
        <v>201807</v>
      </c>
      <c r="B231" s="15">
        <v>3613</v>
      </c>
      <c r="C231" s="15" t="s">
        <v>612</v>
      </c>
      <c r="D231" s="10">
        <v>250000</v>
      </c>
      <c r="E231" s="22">
        <v>-81200</v>
      </c>
      <c r="F231" s="23">
        <f t="shared" si="12"/>
        <v>168800</v>
      </c>
    </row>
    <row r="232" spans="1:6" s="37" customFormat="1" ht="12.75">
      <c r="A232" s="3"/>
      <c r="B232" s="3"/>
      <c r="C232" s="69"/>
      <c r="D232" s="10"/>
      <c r="E232" s="22"/>
      <c r="F232" s="23"/>
    </row>
    <row r="233" spans="1:6" s="37" customFormat="1" ht="12.75">
      <c r="A233" s="78">
        <v>2201713</v>
      </c>
      <c r="B233" s="7">
        <v>3113</v>
      </c>
      <c r="C233" s="15" t="s">
        <v>539</v>
      </c>
      <c r="D233" s="67">
        <v>900000</v>
      </c>
      <c r="E233" s="22">
        <v>28000</v>
      </c>
      <c r="F233" s="23">
        <f>SUM(D233:E233)</f>
        <v>928000</v>
      </c>
    </row>
    <row r="234" spans="1:6" s="37" customFormat="1" ht="12.75">
      <c r="A234" s="5"/>
      <c r="B234" s="5"/>
      <c r="C234" s="5"/>
      <c r="D234" s="1"/>
      <c r="E234" s="22"/>
      <c r="F234" s="22"/>
    </row>
    <row r="235" spans="1:6" s="37" customFormat="1" ht="12.75">
      <c r="A235" s="37" t="s">
        <v>338</v>
      </c>
      <c r="B235" s="20"/>
      <c r="C235" s="20"/>
      <c r="D235" s="25" t="s">
        <v>329</v>
      </c>
      <c r="E235" s="22">
        <f>SUM(E108:E233)</f>
        <v>-41408522.93</v>
      </c>
      <c r="F235" s="25" t="s">
        <v>329</v>
      </c>
    </row>
    <row r="236" spans="4:6" ht="12.75">
      <c r="D236" s="23"/>
      <c r="F236" s="23"/>
    </row>
    <row r="237" spans="1:6" s="37" customFormat="1" ht="12.75">
      <c r="A237" s="37" t="s">
        <v>730</v>
      </c>
      <c r="B237" s="20"/>
      <c r="C237" s="20"/>
      <c r="D237" s="25" t="s">
        <v>329</v>
      </c>
      <c r="E237" s="22">
        <f>'RO č.13 ZM'!E89</f>
        <v>243202027.76999998</v>
      </c>
      <c r="F237" s="25" t="s">
        <v>329</v>
      </c>
    </row>
    <row r="238" spans="1:6" s="37" customFormat="1" ht="12.75">
      <c r="A238" s="38" t="s">
        <v>731</v>
      </c>
      <c r="B238" s="60"/>
      <c r="C238" s="60"/>
      <c r="D238" s="66" t="s">
        <v>329</v>
      </c>
      <c r="E238" s="19">
        <f>SUM(E235+E237)</f>
        <v>201793504.83999997</v>
      </c>
      <c r="F238" s="66" t="s">
        <v>329</v>
      </c>
    </row>
    <row r="239" spans="4:6" ht="12.75">
      <c r="D239" s="23"/>
      <c r="F239" s="23"/>
    </row>
    <row r="240" spans="1:6" ht="12.75">
      <c r="A240" s="37" t="s">
        <v>339</v>
      </c>
      <c r="D240" s="25" t="s">
        <v>329</v>
      </c>
      <c r="E240" s="22">
        <f>SUM(E103-E235)</f>
        <v>0</v>
      </c>
      <c r="F240" s="25" t="s">
        <v>329</v>
      </c>
    </row>
    <row r="241" spans="1:6" ht="12.75">
      <c r="A241" s="37"/>
      <c r="D241" s="25"/>
      <c r="F241" s="25"/>
    </row>
    <row r="242" ht="12.75">
      <c r="A242" s="37"/>
    </row>
    <row r="243" ht="12.75">
      <c r="A243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5" sqref="A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A38" sqref="A38:F39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320</v>
      </c>
      <c r="B2" s="60"/>
      <c r="C2" s="60"/>
      <c r="D2" s="60"/>
      <c r="E2" s="19"/>
      <c r="F2" s="60"/>
      <c r="G2" s="39"/>
    </row>
    <row r="3" spans="1:7" ht="12.75">
      <c r="A3" s="38" t="s">
        <v>344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9">
        <v>1211</v>
      </c>
      <c r="C9" s="9" t="s">
        <v>361</v>
      </c>
      <c r="D9" s="10">
        <v>34000000</v>
      </c>
      <c r="E9" s="22">
        <v>1500000</v>
      </c>
      <c r="F9" s="23">
        <f>SUM(D9:E9)</f>
        <v>35500000</v>
      </c>
    </row>
    <row r="10" spans="2:6" s="37" customFormat="1" ht="12.75">
      <c r="B10" s="9"/>
      <c r="C10" s="9"/>
      <c r="D10" s="10"/>
      <c r="E10" s="22"/>
      <c r="F10" s="23"/>
    </row>
    <row r="11" spans="2:6" s="37" customFormat="1" ht="12.75">
      <c r="B11" s="68"/>
      <c r="C11" s="9" t="s">
        <v>353</v>
      </c>
      <c r="D11" s="10"/>
      <c r="E11" s="22"/>
      <c r="F11" s="23"/>
    </row>
    <row r="12" spans="2:6" s="37" customFormat="1" ht="12.75">
      <c r="B12" s="68">
        <v>4111</v>
      </c>
      <c r="C12" s="9" t="s">
        <v>354</v>
      </c>
      <c r="D12" s="10">
        <v>0</v>
      </c>
      <c r="E12" s="22">
        <v>210000</v>
      </c>
      <c r="F12" s="23">
        <f>SUM(D12:E12)</f>
        <v>210000</v>
      </c>
    </row>
    <row r="13" spans="2:6" s="37" customFormat="1" ht="12.75">
      <c r="B13" s="15"/>
      <c r="C13" s="5"/>
      <c r="D13" s="23"/>
      <c r="E13" s="22"/>
      <c r="F13" s="23"/>
    </row>
    <row r="14" spans="1:6" s="37" customFormat="1" ht="12.75">
      <c r="A14" s="20"/>
      <c r="B14" s="15"/>
      <c r="C14" s="15" t="s">
        <v>157</v>
      </c>
      <c r="D14" s="23"/>
      <c r="E14" s="22"/>
      <c r="F14" s="22"/>
    </row>
    <row r="15" spans="1:6" s="37" customFormat="1" ht="12.75">
      <c r="A15" s="20"/>
      <c r="B15" s="15">
        <v>4122</v>
      </c>
      <c r="C15" s="15" t="s">
        <v>357</v>
      </c>
      <c r="D15" s="23">
        <v>0</v>
      </c>
      <c r="E15" s="65">
        <v>149284</v>
      </c>
      <c r="F15" s="23">
        <f>SUM(D15:E15)</f>
        <v>149284</v>
      </c>
    </row>
    <row r="16" spans="1:6" s="37" customFormat="1" ht="12.75">
      <c r="A16" s="20"/>
      <c r="B16" s="15"/>
      <c r="C16" s="15"/>
      <c r="D16" s="23"/>
      <c r="E16" s="22"/>
      <c r="F16" s="23"/>
    </row>
    <row r="17" spans="1:6" s="37" customFormat="1" ht="12.75">
      <c r="A17" s="37" t="s">
        <v>328</v>
      </c>
      <c r="B17" s="15"/>
      <c r="C17" s="15"/>
      <c r="D17" s="25" t="s">
        <v>329</v>
      </c>
      <c r="E17" s="22">
        <f>SUM(E5:E16)</f>
        <v>1859284</v>
      </c>
      <c r="F17" s="25" t="s">
        <v>329</v>
      </c>
    </row>
    <row r="18" spans="4:6" ht="12.75">
      <c r="D18" s="23"/>
      <c r="F18" s="23"/>
    </row>
    <row r="19" spans="1:6" s="37" customFormat="1" ht="12.75">
      <c r="A19" s="37" t="s">
        <v>345</v>
      </c>
      <c r="B19" s="20"/>
      <c r="C19" s="20"/>
      <c r="D19" s="25" t="s">
        <v>329</v>
      </c>
      <c r="E19" s="22">
        <f>'Rozpočet 2018'!D85</f>
        <v>145480643.48000002</v>
      </c>
      <c r="F19" s="25" t="s">
        <v>329</v>
      </c>
    </row>
    <row r="20" spans="1:6" s="37" customFormat="1" ht="12.75">
      <c r="A20" s="38" t="s">
        <v>346</v>
      </c>
      <c r="B20" s="60"/>
      <c r="C20" s="60"/>
      <c r="D20" s="66" t="s">
        <v>329</v>
      </c>
      <c r="E20" s="19">
        <f>SUM(E17+E19)</f>
        <v>147339927.48000002</v>
      </c>
      <c r="F20" s="66" t="s">
        <v>329</v>
      </c>
    </row>
    <row r="21" spans="4:7" ht="12.75">
      <c r="D21" s="23"/>
      <c r="F21" s="23"/>
      <c r="G21" s="16"/>
    </row>
    <row r="22" spans="1:6" s="37" customFormat="1" ht="12.75">
      <c r="A22" s="37" t="s">
        <v>10</v>
      </c>
      <c r="B22" s="20"/>
      <c r="C22" s="20"/>
      <c r="D22" s="22"/>
      <c r="E22" s="22"/>
      <c r="F22" s="22"/>
    </row>
    <row r="23" spans="2:6" s="37" customFormat="1" ht="12.75">
      <c r="B23" s="20"/>
      <c r="C23" s="20"/>
      <c r="D23" s="22"/>
      <c r="E23" s="22"/>
      <c r="F23" s="22"/>
    </row>
    <row r="24" spans="1:6" s="37" customFormat="1" ht="12.75">
      <c r="A24" s="33"/>
      <c r="B24" s="9">
        <v>8115</v>
      </c>
      <c r="C24" s="9" t="s">
        <v>330</v>
      </c>
      <c r="D24" s="18">
        <v>35000000</v>
      </c>
      <c r="E24" s="22">
        <v>5059083</v>
      </c>
      <c r="F24" s="23">
        <f>SUM(D24:E24)</f>
        <v>40059083</v>
      </c>
    </row>
    <row r="25" spans="1:6" ht="12.75">
      <c r="A25" s="33"/>
      <c r="B25" s="9"/>
      <c r="C25" s="9" t="s">
        <v>373</v>
      </c>
      <c r="D25" s="18"/>
      <c r="F25" s="23"/>
    </row>
    <row r="26" spans="1:6" ht="12.75">
      <c r="A26" s="33"/>
      <c r="B26" s="9"/>
      <c r="C26" s="9"/>
      <c r="D26" s="18"/>
      <c r="F26" s="23"/>
    </row>
    <row r="27" spans="1:6" s="37" customFormat="1" ht="12.75">
      <c r="A27" s="37" t="s">
        <v>331</v>
      </c>
      <c r="B27" s="20"/>
      <c r="C27" s="20"/>
      <c r="D27" s="25" t="s">
        <v>329</v>
      </c>
      <c r="E27" s="22">
        <f>SUM(E22:E26)</f>
        <v>5059083</v>
      </c>
      <c r="F27" s="25" t="s">
        <v>329</v>
      </c>
    </row>
    <row r="28" spans="1:6" s="37" customFormat="1" ht="12.75">
      <c r="A28" s="37" t="s">
        <v>332</v>
      </c>
      <c r="B28" s="20"/>
      <c r="C28" s="20"/>
      <c r="D28" s="25" t="s">
        <v>329</v>
      </c>
      <c r="E28" s="22">
        <f>SUM(E17+E27)</f>
        <v>6918367</v>
      </c>
      <c r="F28" s="25" t="s">
        <v>329</v>
      </c>
    </row>
    <row r="29" spans="4:6" ht="12.75">
      <c r="D29" s="23"/>
      <c r="F29" s="23"/>
    </row>
    <row r="30" spans="1:6" s="37" customFormat="1" ht="12.75">
      <c r="A30" s="37" t="s">
        <v>347</v>
      </c>
      <c r="B30" s="20"/>
      <c r="C30" s="20"/>
      <c r="D30" s="25" t="s">
        <v>329</v>
      </c>
      <c r="E30" s="22">
        <f>'Rozpočet 2018'!D109</f>
        <v>217519751.48000002</v>
      </c>
      <c r="F30" s="25" t="s">
        <v>329</v>
      </c>
    </row>
    <row r="31" spans="1:6" s="37" customFormat="1" ht="12.75">
      <c r="A31" s="38" t="s">
        <v>348</v>
      </c>
      <c r="B31" s="60"/>
      <c r="C31" s="60"/>
      <c r="D31" s="66" t="s">
        <v>329</v>
      </c>
      <c r="E31" s="19">
        <f>SUM(E28+E30)</f>
        <v>224438118.48000002</v>
      </c>
      <c r="F31" s="66" t="s">
        <v>329</v>
      </c>
    </row>
    <row r="32" spans="2:6" s="37" customFormat="1" ht="12.75">
      <c r="B32" s="20"/>
      <c r="C32" s="20"/>
      <c r="D32" s="22"/>
      <c r="E32" s="22"/>
      <c r="F32" s="22"/>
    </row>
    <row r="33" spans="1:6" s="37" customFormat="1" ht="15">
      <c r="A33" s="64" t="s">
        <v>333</v>
      </c>
      <c r="B33" s="20"/>
      <c r="C33" s="20"/>
      <c r="D33" s="22"/>
      <c r="E33" s="22"/>
      <c r="F33" s="22"/>
    </row>
    <row r="34" spans="1:6" s="37" customFormat="1" ht="12.75">
      <c r="A34" s="37" t="s">
        <v>334</v>
      </c>
      <c r="B34" s="20" t="s">
        <v>0</v>
      </c>
      <c r="C34" s="20"/>
      <c r="D34" s="22"/>
      <c r="E34" s="22"/>
      <c r="F34" s="22"/>
    </row>
    <row r="35" spans="2:6" s="37" customFormat="1" ht="12.75">
      <c r="B35" s="20"/>
      <c r="C35" s="20"/>
      <c r="D35" s="22"/>
      <c r="E35" s="22"/>
      <c r="F35" s="22"/>
    </row>
    <row r="36" spans="1:6" s="37" customFormat="1" ht="12.75">
      <c r="A36" s="15">
        <v>0</v>
      </c>
      <c r="B36" s="15">
        <v>2310</v>
      </c>
      <c r="C36" s="15" t="s">
        <v>360</v>
      </c>
      <c r="D36" s="10">
        <v>1000</v>
      </c>
      <c r="E36" s="22">
        <v>100</v>
      </c>
      <c r="F36" s="23">
        <f>SUM(D36:E36)</f>
        <v>1100</v>
      </c>
    </row>
    <row r="37" spans="1:6" s="37" customFormat="1" ht="12.75">
      <c r="A37" s="15"/>
      <c r="B37" s="15"/>
      <c r="C37" s="15"/>
      <c r="D37" s="10"/>
      <c r="E37" s="22"/>
      <c r="F37" s="23"/>
    </row>
    <row r="38" spans="1:6" s="37" customFormat="1" ht="12.75">
      <c r="A38" s="20">
        <v>24</v>
      </c>
      <c r="B38" s="20">
        <v>2310</v>
      </c>
      <c r="C38" s="20" t="s">
        <v>80</v>
      </c>
      <c r="D38" s="10"/>
      <c r="E38" s="22"/>
      <c r="F38" s="23"/>
    </row>
    <row r="39" spans="1:6" s="37" customFormat="1" ht="12.75">
      <c r="A39" s="15"/>
      <c r="B39" s="20">
        <v>2321</v>
      </c>
      <c r="C39" s="69" t="s">
        <v>365</v>
      </c>
      <c r="D39" s="70">
        <v>2000000</v>
      </c>
      <c r="E39" s="22">
        <v>-2000000</v>
      </c>
      <c r="F39" s="23">
        <f>SUM(D39:E39)</f>
        <v>0</v>
      </c>
    </row>
    <row r="40" spans="1:6" s="37" customFormat="1" ht="12.75">
      <c r="A40" s="3"/>
      <c r="B40" s="3"/>
      <c r="C40" s="69" t="s">
        <v>366</v>
      </c>
      <c r="D40" s="70">
        <v>1000000</v>
      </c>
      <c r="E40" s="22">
        <v>-1000000</v>
      </c>
      <c r="F40" s="23">
        <f>SUM(D40:E40)</f>
        <v>0</v>
      </c>
    </row>
    <row r="41" spans="1:6" s="37" customFormat="1" ht="12.75">
      <c r="A41" s="3"/>
      <c r="B41" s="3"/>
      <c r="C41" s="69"/>
      <c r="D41" s="70"/>
      <c r="E41" s="22"/>
      <c r="F41" s="23"/>
    </row>
    <row r="42" spans="1:6" s="37" customFormat="1" ht="12.75">
      <c r="A42" s="3">
        <v>73</v>
      </c>
      <c r="B42" s="3">
        <v>4329</v>
      </c>
      <c r="C42" s="69" t="s">
        <v>369</v>
      </c>
      <c r="D42" s="70">
        <v>0</v>
      </c>
      <c r="E42" s="22">
        <v>80000</v>
      </c>
      <c r="F42" s="23">
        <f>SUM(D42:E42)</f>
        <v>80000</v>
      </c>
    </row>
    <row r="43" spans="1:6" s="37" customFormat="1" ht="12.75">
      <c r="A43" s="3"/>
      <c r="B43" s="3"/>
      <c r="C43" s="69"/>
      <c r="D43" s="70"/>
      <c r="E43" s="22"/>
      <c r="F43" s="23"/>
    </row>
    <row r="44" spans="1:6" s="37" customFormat="1" ht="12.75">
      <c r="A44" s="15">
        <v>173</v>
      </c>
      <c r="B44" s="15">
        <v>6171</v>
      </c>
      <c r="C44" s="15" t="s">
        <v>306</v>
      </c>
      <c r="D44" s="10">
        <v>1200000</v>
      </c>
      <c r="E44" s="22">
        <v>0</v>
      </c>
      <c r="F44" s="23">
        <f>SUM(D44:E44)</f>
        <v>1200000</v>
      </c>
    </row>
    <row r="45" spans="1:6" s="37" customFormat="1" ht="12.75">
      <c r="A45" s="3"/>
      <c r="B45" s="3"/>
      <c r="C45" s="69" t="s">
        <v>370</v>
      </c>
      <c r="D45" s="70">
        <v>0</v>
      </c>
      <c r="E45" s="22">
        <v>200000</v>
      </c>
      <c r="F45" s="23">
        <f>SUM(D45:E45)</f>
        <v>200000</v>
      </c>
    </row>
    <row r="46" spans="1:6" s="37" customFormat="1" ht="12.75">
      <c r="A46" s="3"/>
      <c r="B46" s="3"/>
      <c r="C46" s="69" t="s">
        <v>371</v>
      </c>
      <c r="D46" s="70">
        <v>0</v>
      </c>
      <c r="E46" s="22">
        <v>200000</v>
      </c>
      <c r="F46" s="23">
        <f>SUM(D46:E46)</f>
        <v>200000</v>
      </c>
    </row>
    <row r="47" spans="1:6" s="37" customFormat="1" ht="12.75">
      <c r="A47" s="3"/>
      <c r="B47" s="3"/>
      <c r="C47" s="15"/>
      <c r="D47" s="10"/>
      <c r="E47" s="22"/>
      <c r="F47" s="23"/>
    </row>
    <row r="48" spans="1:6" s="37" customFormat="1" ht="12.75">
      <c r="A48" s="3">
        <v>1006</v>
      </c>
      <c r="B48" s="3">
        <v>3633</v>
      </c>
      <c r="C48" s="15" t="s">
        <v>142</v>
      </c>
      <c r="D48" s="10">
        <v>700000</v>
      </c>
      <c r="E48" s="22">
        <v>260000</v>
      </c>
      <c r="F48" s="23">
        <f>SUM(D48:E48)</f>
        <v>960000</v>
      </c>
    </row>
    <row r="49" spans="1:6" s="37" customFormat="1" ht="12.75">
      <c r="A49" s="3"/>
      <c r="B49" s="3"/>
      <c r="C49" s="15" t="s">
        <v>336</v>
      </c>
      <c r="D49" s="24"/>
      <c r="E49" s="22"/>
      <c r="F49" s="23"/>
    </row>
    <row r="50" spans="1:6" s="37" customFormat="1" ht="12.75">
      <c r="A50" s="3"/>
      <c r="B50" s="3"/>
      <c r="C50" s="15"/>
      <c r="D50" s="24"/>
      <c r="E50" s="22"/>
      <c r="F50" s="23"/>
    </row>
    <row r="51" spans="1:6" s="37" customFormat="1" ht="12.75">
      <c r="A51" s="5">
        <v>201601</v>
      </c>
      <c r="B51" s="3">
        <v>2219</v>
      </c>
      <c r="C51" s="15" t="s">
        <v>363</v>
      </c>
      <c r="D51" s="10">
        <v>0</v>
      </c>
      <c r="E51" s="22">
        <v>300000</v>
      </c>
      <c r="F51" s="23">
        <f>SUM(D51:E51)</f>
        <v>300000</v>
      </c>
    </row>
    <row r="52" spans="1:6" s="37" customFormat="1" ht="12.75">
      <c r="A52" s="5"/>
      <c r="B52" s="3"/>
      <c r="C52" s="15"/>
      <c r="D52" s="10"/>
      <c r="E52" s="22"/>
      <c r="F52" s="23"/>
    </row>
    <row r="53" spans="1:6" s="37" customFormat="1" ht="12.75">
      <c r="A53" s="5">
        <v>201602</v>
      </c>
      <c r="B53" s="3">
        <v>2212</v>
      </c>
      <c r="C53" s="15" t="s">
        <v>165</v>
      </c>
      <c r="D53" s="10">
        <v>200000</v>
      </c>
      <c r="E53" s="22">
        <v>280000</v>
      </c>
      <c r="F53" s="23">
        <f>SUM(D53:E53)</f>
        <v>480000</v>
      </c>
    </row>
    <row r="54" spans="1:6" s="37" customFormat="1" ht="12.75">
      <c r="A54" s="5"/>
      <c r="B54" s="3"/>
      <c r="C54" s="15"/>
      <c r="D54" s="10"/>
      <c r="E54" s="22"/>
      <c r="F54" s="23"/>
    </row>
    <row r="55" spans="1:6" s="37" customFormat="1" ht="12.75">
      <c r="A55" s="5">
        <v>201624</v>
      </c>
      <c r="B55" s="6">
        <v>3639</v>
      </c>
      <c r="C55" s="7" t="s">
        <v>367</v>
      </c>
      <c r="D55" s="10">
        <v>70000</v>
      </c>
      <c r="E55" s="22">
        <v>100000</v>
      </c>
      <c r="F55" s="23">
        <f>SUM(D55:E55)</f>
        <v>170000</v>
      </c>
    </row>
    <row r="56" spans="1:6" s="37" customFormat="1" ht="12.75">
      <c r="A56" s="5"/>
      <c r="B56" s="6"/>
      <c r="C56" s="7"/>
      <c r="D56" s="10"/>
      <c r="E56" s="22"/>
      <c r="F56" s="23"/>
    </row>
    <row r="57" spans="1:6" s="37" customFormat="1" ht="12.75">
      <c r="A57" s="5">
        <v>201701</v>
      </c>
      <c r="B57" s="6">
        <v>2341</v>
      </c>
      <c r="C57" s="15" t="s">
        <v>173</v>
      </c>
      <c r="D57" s="10">
        <v>500000</v>
      </c>
      <c r="E57" s="22">
        <v>2400000</v>
      </c>
      <c r="F57" s="23">
        <f>SUM(D57:E57)</f>
        <v>2900000</v>
      </c>
    </row>
    <row r="58" spans="1:6" s="37" customFormat="1" ht="12.75">
      <c r="A58" s="5"/>
      <c r="B58" s="6"/>
      <c r="C58" s="15"/>
      <c r="D58" s="10"/>
      <c r="E58" s="22"/>
      <c r="F58" s="23"/>
    </row>
    <row r="59" spans="1:6" s="37" customFormat="1" ht="12.75">
      <c r="A59" s="5">
        <v>201705</v>
      </c>
      <c r="B59" s="6">
        <v>3639</v>
      </c>
      <c r="C59" s="7" t="s">
        <v>364</v>
      </c>
      <c r="D59" s="10">
        <v>500000</v>
      </c>
      <c r="E59" s="22">
        <v>-300000</v>
      </c>
      <c r="F59" s="23">
        <f>SUM(D59:E59)</f>
        <v>200000</v>
      </c>
    </row>
    <row r="60" spans="1:6" s="37" customFormat="1" ht="12.75">
      <c r="A60" s="5"/>
      <c r="B60" s="6"/>
      <c r="C60" s="7"/>
      <c r="D60" s="10"/>
      <c r="E60" s="22"/>
      <c r="F60" s="23"/>
    </row>
    <row r="61" spans="1:6" s="37" customFormat="1" ht="12.75">
      <c r="A61" s="5">
        <v>201713</v>
      </c>
      <c r="B61" s="3">
        <v>3113</v>
      </c>
      <c r="C61" s="15" t="s">
        <v>362</v>
      </c>
      <c r="D61" s="10">
        <v>40000000</v>
      </c>
      <c r="E61" s="22">
        <v>4150000</v>
      </c>
      <c r="F61" s="23">
        <f>SUM(D61:E61)</f>
        <v>44150000</v>
      </c>
    </row>
    <row r="62" spans="1:6" s="37" customFormat="1" ht="12.75">
      <c r="A62" s="5"/>
      <c r="B62" s="3"/>
      <c r="C62" s="15"/>
      <c r="D62" s="10"/>
      <c r="E62" s="22"/>
      <c r="F62" s="23"/>
    </row>
    <row r="63" spans="1:6" s="37" customFormat="1" ht="12.75">
      <c r="A63" s="5">
        <v>201718</v>
      </c>
      <c r="B63" s="7">
        <v>6171</v>
      </c>
      <c r="C63" s="15" t="s">
        <v>372</v>
      </c>
      <c r="D63" s="70">
        <v>200000</v>
      </c>
      <c r="E63" s="22">
        <v>50000</v>
      </c>
      <c r="F63" s="23">
        <f>SUM(D63:E63)</f>
        <v>250000</v>
      </c>
    </row>
    <row r="64" spans="1:6" s="37" customFormat="1" ht="12.75">
      <c r="A64" s="5"/>
      <c r="B64" s="7"/>
      <c r="C64" s="15"/>
      <c r="D64" s="70"/>
      <c r="E64" s="22"/>
      <c r="F64" s="23"/>
    </row>
    <row r="65" spans="1:6" s="37" customFormat="1" ht="12.75">
      <c r="A65" s="15">
        <v>201723</v>
      </c>
      <c r="B65" s="15">
        <v>3631</v>
      </c>
      <c r="C65" s="15" t="s">
        <v>356</v>
      </c>
      <c r="D65" s="10">
        <v>0</v>
      </c>
      <c r="E65" s="22">
        <v>300000</v>
      </c>
      <c r="F65" s="23">
        <f>SUM(D65:E65)</f>
        <v>300000</v>
      </c>
    </row>
    <row r="66" spans="1:6" s="37" customFormat="1" ht="12.75">
      <c r="A66" s="15"/>
      <c r="B66" s="15"/>
      <c r="C66" s="15"/>
      <c r="D66" s="10"/>
      <c r="E66" s="22"/>
      <c r="F66" s="23"/>
    </row>
    <row r="67" spans="1:6" s="37" customFormat="1" ht="12.75">
      <c r="A67" s="7">
        <v>201801</v>
      </c>
      <c r="B67" s="3">
        <v>2212</v>
      </c>
      <c r="C67" s="15" t="s">
        <v>368</v>
      </c>
      <c r="D67" s="10">
        <v>100000</v>
      </c>
      <c r="E67" s="22">
        <v>-100000</v>
      </c>
      <c r="F67" s="23">
        <f>SUM(D67:E67)</f>
        <v>0</v>
      </c>
    </row>
    <row r="68" spans="1:6" s="37" customFormat="1" ht="12.75">
      <c r="A68" s="7"/>
      <c r="B68" s="3"/>
      <c r="C68" s="15"/>
      <c r="D68" s="10"/>
      <c r="E68" s="22"/>
      <c r="F68" s="23"/>
    </row>
    <row r="69" spans="1:6" s="37" customFormat="1" ht="12.75">
      <c r="A69" s="5">
        <v>59</v>
      </c>
      <c r="B69" s="5">
        <v>6409</v>
      </c>
      <c r="C69" s="7" t="s">
        <v>337</v>
      </c>
      <c r="D69" s="67">
        <v>36747</v>
      </c>
      <c r="E69" s="22">
        <v>1998267</v>
      </c>
      <c r="F69" s="23">
        <f>SUM(D69:E69)</f>
        <v>2035014</v>
      </c>
    </row>
    <row r="70" spans="1:6" s="37" customFormat="1" ht="12.75">
      <c r="A70" s="5"/>
      <c r="B70" s="5"/>
      <c r="C70" s="5"/>
      <c r="D70" s="1"/>
      <c r="E70" s="22"/>
      <c r="F70" s="22"/>
    </row>
    <row r="71" spans="1:6" s="37" customFormat="1" ht="12.75">
      <c r="A71" s="37" t="s">
        <v>338</v>
      </c>
      <c r="B71" s="20"/>
      <c r="C71" s="20"/>
      <c r="D71" s="25" t="s">
        <v>329</v>
      </c>
      <c r="E71" s="22">
        <f>SUM(E33:E69)</f>
        <v>6918367</v>
      </c>
      <c r="F71" s="25" t="s">
        <v>329</v>
      </c>
    </row>
    <row r="72" spans="4:6" ht="12.75">
      <c r="D72" s="23"/>
      <c r="F72" s="23"/>
    </row>
    <row r="73" spans="1:6" s="37" customFormat="1" ht="12.75">
      <c r="A73" s="37" t="s">
        <v>349</v>
      </c>
      <c r="B73" s="20"/>
      <c r="C73" s="20"/>
      <c r="D73" s="25" t="s">
        <v>329</v>
      </c>
      <c r="E73" s="22">
        <f>'Rozpočet 2018'!D381</f>
        <v>217519751.48000002</v>
      </c>
      <c r="F73" s="25" t="s">
        <v>329</v>
      </c>
    </row>
    <row r="74" spans="1:6" s="37" customFormat="1" ht="12.75">
      <c r="A74" s="38" t="s">
        <v>350</v>
      </c>
      <c r="B74" s="60"/>
      <c r="C74" s="60"/>
      <c r="D74" s="66" t="s">
        <v>329</v>
      </c>
      <c r="E74" s="19">
        <f>SUM(E71+E73)</f>
        <v>224438118.48000002</v>
      </c>
      <c r="F74" s="66" t="s">
        <v>329</v>
      </c>
    </row>
    <row r="75" spans="4:6" ht="12.75">
      <c r="D75" s="23"/>
      <c r="F75" s="23"/>
    </row>
    <row r="76" spans="1:6" ht="12.75">
      <c r="A76" s="37" t="s">
        <v>339</v>
      </c>
      <c r="D76" s="25" t="s">
        <v>329</v>
      </c>
      <c r="E76" s="22">
        <f>SUM(E28-E71)</f>
        <v>0</v>
      </c>
      <c r="F76" s="25" t="s">
        <v>329</v>
      </c>
    </row>
    <row r="77" spans="1:6" ht="12.75">
      <c r="A77" s="37"/>
      <c r="F77" s="23"/>
    </row>
    <row r="78" ht="12.75">
      <c r="A78" s="37" t="s">
        <v>340</v>
      </c>
    </row>
    <row r="79" ht="12.75">
      <c r="A79" s="37" t="s">
        <v>351</v>
      </c>
    </row>
    <row r="80" ht="12.75">
      <c r="A80" s="37"/>
    </row>
    <row r="81" ht="12.75">
      <c r="A81" s="37" t="s">
        <v>341</v>
      </c>
    </row>
    <row r="82" ht="12.75">
      <c r="A82" s="37" t="s">
        <v>342</v>
      </c>
    </row>
    <row r="83" ht="12.75">
      <c r="A83" s="37" t="s">
        <v>352</v>
      </c>
    </row>
    <row r="84" spans="1:6" s="35" customFormat="1" ht="12.75">
      <c r="A84" s="37"/>
      <c r="B84" s="15"/>
      <c r="C84" s="15"/>
      <c r="D84" s="15"/>
      <c r="E84" s="22"/>
      <c r="F84" s="15"/>
    </row>
    <row r="85" ht="12.75">
      <c r="A85" s="37"/>
    </row>
    <row r="86" ht="12.75">
      <c r="A86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="125" zoomScaleNormal="125" zoomScalePageLayoutView="0" workbookViewId="0" topLeftCell="A1">
      <pane ySplit="5" topLeftCell="A87" activePane="bottomLeft" state="frozen"/>
      <selection pane="topLeft" activeCell="A1" sqref="A1"/>
      <selection pane="bottomLeft" activeCell="A17" sqref="A17:F17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381</v>
      </c>
      <c r="B2" s="60"/>
      <c r="C2" s="60"/>
      <c r="D2" s="60"/>
      <c r="E2" s="19"/>
      <c r="F2" s="60"/>
      <c r="G2" s="39"/>
    </row>
    <row r="3" spans="1:7" ht="12.75">
      <c r="A3" s="38" t="s">
        <v>382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15">
        <v>1111</v>
      </c>
      <c r="C9" s="15" t="s">
        <v>411</v>
      </c>
      <c r="D9" s="23">
        <v>16150000</v>
      </c>
      <c r="E9" s="22">
        <v>1000000</v>
      </c>
      <c r="F9" s="23">
        <f>SUM(D9:E9)</f>
        <v>17150000</v>
      </c>
    </row>
    <row r="10" spans="2:6" s="37" customFormat="1" ht="12.75">
      <c r="B10" s="9">
        <v>1211</v>
      </c>
      <c r="C10" s="9" t="s">
        <v>361</v>
      </c>
      <c r="D10" s="10">
        <v>35500000</v>
      </c>
      <c r="E10" s="22">
        <v>560000</v>
      </c>
      <c r="F10" s="23">
        <f>SUM(D10:E10)</f>
        <v>36060000</v>
      </c>
    </row>
    <row r="11" spans="2:6" s="37" customFormat="1" ht="12.75">
      <c r="B11" s="9">
        <v>1381</v>
      </c>
      <c r="C11" s="9" t="s">
        <v>405</v>
      </c>
      <c r="D11" s="10">
        <v>150000</v>
      </c>
      <c r="E11" s="22">
        <v>100000</v>
      </c>
      <c r="F11" s="23">
        <f>SUM(D11:E11)</f>
        <v>250000</v>
      </c>
    </row>
    <row r="12" spans="2:6" s="37" customFormat="1" ht="12.75">
      <c r="B12" s="9"/>
      <c r="C12" s="9"/>
      <c r="D12" s="10"/>
      <c r="E12" s="22"/>
      <c r="F12" s="23"/>
    </row>
    <row r="13" spans="1:6" s="37" customFormat="1" ht="12.75">
      <c r="A13" s="15">
        <v>2310</v>
      </c>
      <c r="B13" s="9">
        <v>3122</v>
      </c>
      <c r="C13" s="9" t="s">
        <v>394</v>
      </c>
      <c r="D13" s="10">
        <v>0</v>
      </c>
      <c r="E13" s="22">
        <v>650000</v>
      </c>
      <c r="F13" s="23">
        <f>SUM(D13:E13)</f>
        <v>650000</v>
      </c>
    </row>
    <row r="14" spans="3:6" s="37" customFormat="1" ht="12.75">
      <c r="C14" s="20"/>
      <c r="D14" s="20"/>
      <c r="E14" s="22"/>
      <c r="F14" s="20"/>
    </row>
    <row r="15" spans="1:6" s="37" customFormat="1" ht="12.75">
      <c r="A15" s="9">
        <v>3113</v>
      </c>
      <c r="B15" s="9">
        <v>2122</v>
      </c>
      <c r="C15" s="9" t="s">
        <v>374</v>
      </c>
      <c r="D15" s="10">
        <v>67165.75</v>
      </c>
      <c r="E15" s="22">
        <v>-10786.75</v>
      </c>
      <c r="F15" s="23">
        <f>SUM(D15:E15)</f>
        <v>56379</v>
      </c>
    </row>
    <row r="16" spans="1:6" s="37" customFormat="1" ht="12.75">
      <c r="A16" s="9"/>
      <c r="B16" s="9"/>
      <c r="C16" s="9"/>
      <c r="D16" s="10"/>
      <c r="E16" s="22"/>
      <c r="F16" s="23"/>
    </row>
    <row r="17" spans="1:6" s="37" customFormat="1" ht="12.75">
      <c r="A17" s="9">
        <v>3511</v>
      </c>
      <c r="B17" s="9">
        <v>2122</v>
      </c>
      <c r="C17" s="9" t="s">
        <v>403</v>
      </c>
      <c r="D17" s="10">
        <v>177400</v>
      </c>
      <c r="E17" s="22">
        <v>34017</v>
      </c>
      <c r="F17" s="23">
        <f>SUM(D17:E17)</f>
        <v>211417</v>
      </c>
    </row>
    <row r="18" spans="1:6" s="37" customFormat="1" ht="12.75">
      <c r="A18" s="9"/>
      <c r="B18" s="9"/>
      <c r="C18" s="9"/>
      <c r="D18" s="10"/>
      <c r="E18" s="22"/>
      <c r="F18" s="23"/>
    </row>
    <row r="19" spans="1:6" s="37" customFormat="1" ht="12.75">
      <c r="A19" s="9">
        <v>3612</v>
      </c>
      <c r="B19" s="9">
        <v>2132</v>
      </c>
      <c r="C19" s="9" t="s">
        <v>406</v>
      </c>
      <c r="D19" s="10">
        <v>9000000</v>
      </c>
      <c r="E19" s="22">
        <v>800000</v>
      </c>
      <c r="F19" s="23">
        <f>SUM(D19:E19)</f>
        <v>9800000</v>
      </c>
    </row>
    <row r="20" spans="1:6" s="37" customFormat="1" ht="12.75">
      <c r="A20" s="9">
        <v>3612</v>
      </c>
      <c r="B20" s="9">
        <v>2324</v>
      </c>
      <c r="C20" s="9" t="s">
        <v>407</v>
      </c>
      <c r="D20" s="10">
        <v>0</v>
      </c>
      <c r="E20" s="22">
        <v>170000</v>
      </c>
      <c r="F20" s="23">
        <f>SUM(D20:E20)</f>
        <v>170000</v>
      </c>
    </row>
    <row r="21" spans="1:6" s="37" customFormat="1" ht="12.75">
      <c r="A21" s="9">
        <v>3613</v>
      </c>
      <c r="B21" s="9">
        <v>2132</v>
      </c>
      <c r="C21" s="9" t="s">
        <v>408</v>
      </c>
      <c r="D21" s="10">
        <v>2400000</v>
      </c>
      <c r="E21" s="22">
        <v>100000</v>
      </c>
      <c r="F21" s="23">
        <f>SUM(D21:E21)</f>
        <v>2500000</v>
      </c>
    </row>
    <row r="22" spans="1:6" s="37" customFormat="1" ht="12.75">
      <c r="A22" s="9">
        <v>3613</v>
      </c>
      <c r="B22" s="9">
        <v>2324</v>
      </c>
      <c r="C22" s="9" t="s">
        <v>409</v>
      </c>
      <c r="D22" s="10">
        <v>0</v>
      </c>
      <c r="E22" s="22">
        <v>64000</v>
      </c>
      <c r="F22" s="23">
        <f>SUM(D22:E22)</f>
        <v>64000</v>
      </c>
    </row>
    <row r="23" spans="2:6" s="37" customFormat="1" ht="12.75">
      <c r="B23" s="9"/>
      <c r="C23" s="9"/>
      <c r="D23" s="10"/>
      <c r="E23" s="22"/>
      <c r="F23" s="23"/>
    </row>
    <row r="24" spans="1:6" s="37" customFormat="1" ht="12.75">
      <c r="A24" s="9">
        <v>3639</v>
      </c>
      <c r="B24" s="9">
        <v>3111</v>
      </c>
      <c r="C24" s="9" t="s">
        <v>380</v>
      </c>
      <c r="D24" s="10">
        <v>18000000</v>
      </c>
      <c r="E24" s="22">
        <v>1000000</v>
      </c>
      <c r="F24" s="23">
        <f>SUM(D24:E24)</f>
        <v>19000000</v>
      </c>
    </row>
    <row r="25" spans="1:6" s="37" customFormat="1" ht="12.75">
      <c r="A25" s="9"/>
      <c r="B25" s="9"/>
      <c r="C25" s="9"/>
      <c r="D25" s="10"/>
      <c r="E25" s="22"/>
      <c r="F25" s="23"/>
    </row>
    <row r="26" spans="1:6" s="37" customFormat="1" ht="12.75">
      <c r="A26" s="9"/>
      <c r="B26" s="15"/>
      <c r="C26" s="15" t="s">
        <v>157</v>
      </c>
      <c r="D26" s="23"/>
      <c r="E26" s="22"/>
      <c r="F26" s="23"/>
    </row>
    <row r="27" spans="1:6" s="37" customFormat="1" ht="12.75">
      <c r="A27" s="9"/>
      <c r="B27" s="15">
        <v>4122</v>
      </c>
      <c r="C27" s="15" t="s">
        <v>389</v>
      </c>
      <c r="D27" s="23">
        <v>0</v>
      </c>
      <c r="E27" s="22">
        <v>32000</v>
      </c>
      <c r="F27" s="23">
        <f>SUM(D27:E27)</f>
        <v>32000</v>
      </c>
    </row>
    <row r="28" spans="1:6" s="37" customFormat="1" ht="12.75">
      <c r="A28" s="9"/>
      <c r="B28" s="9">
        <v>4122</v>
      </c>
      <c r="C28" s="15" t="s">
        <v>395</v>
      </c>
      <c r="D28" s="23">
        <v>0</v>
      </c>
      <c r="E28" s="22">
        <v>540000</v>
      </c>
      <c r="F28" s="23">
        <f>SUM(D28:E28)</f>
        <v>540000</v>
      </c>
    </row>
    <row r="29" spans="1:6" s="37" customFormat="1" ht="12.75">
      <c r="A29" s="9"/>
      <c r="B29" s="9">
        <v>4122</v>
      </c>
      <c r="C29" s="15" t="s">
        <v>396</v>
      </c>
      <c r="D29" s="23">
        <v>0</v>
      </c>
      <c r="E29" s="22">
        <v>60000</v>
      </c>
      <c r="F29" s="23">
        <f>SUM(D29:E29)</f>
        <v>60000</v>
      </c>
    </row>
    <row r="30" spans="1:6" s="37" customFormat="1" ht="12.75">
      <c r="A30" s="9"/>
      <c r="B30" s="9">
        <v>4122</v>
      </c>
      <c r="C30" s="15" t="s">
        <v>397</v>
      </c>
      <c r="D30" s="23">
        <v>0</v>
      </c>
      <c r="E30" s="22">
        <v>2500000</v>
      </c>
      <c r="F30" s="23">
        <f>SUM(D30:E30)</f>
        <v>2500000</v>
      </c>
    </row>
    <row r="31" spans="1:6" s="37" customFormat="1" ht="12.75">
      <c r="A31" s="9"/>
      <c r="B31" s="9">
        <v>4122</v>
      </c>
      <c r="C31" s="15" t="s">
        <v>398</v>
      </c>
      <c r="D31" s="23">
        <v>0</v>
      </c>
      <c r="E31" s="22">
        <v>400000</v>
      </c>
      <c r="F31" s="23">
        <f>SUM(D31:E31)</f>
        <v>400000</v>
      </c>
    </row>
    <row r="32" spans="2:6" s="37" customFormat="1" ht="12.75">
      <c r="B32" s="68"/>
      <c r="C32" s="9"/>
      <c r="D32" s="10"/>
      <c r="E32" s="22"/>
      <c r="F32" s="23"/>
    </row>
    <row r="33" spans="1:6" s="37" customFormat="1" ht="12.75">
      <c r="A33" s="37" t="s">
        <v>328</v>
      </c>
      <c r="B33" s="15"/>
      <c r="C33" s="15"/>
      <c r="D33" s="25" t="s">
        <v>329</v>
      </c>
      <c r="E33" s="22">
        <f>SUM(E5:E32)</f>
        <v>7999230.25</v>
      </c>
      <c r="F33" s="25" t="s">
        <v>329</v>
      </c>
    </row>
    <row r="34" spans="4:6" ht="12.75">
      <c r="D34" s="23"/>
      <c r="F34" s="23"/>
    </row>
    <row r="35" spans="1:6" s="37" customFormat="1" ht="12.75">
      <c r="A35" s="37" t="s">
        <v>387</v>
      </c>
      <c r="B35" s="20"/>
      <c r="C35" s="20"/>
      <c r="D35" s="25" t="s">
        <v>329</v>
      </c>
      <c r="E35" s="22">
        <f>'RO č.1 ZM'!E20</f>
        <v>147339927.48000002</v>
      </c>
      <c r="F35" s="25" t="s">
        <v>329</v>
      </c>
    </row>
    <row r="36" spans="1:6" s="37" customFormat="1" ht="12.75">
      <c r="A36" s="38" t="s">
        <v>388</v>
      </c>
      <c r="B36" s="60"/>
      <c r="C36" s="60"/>
      <c r="D36" s="66" t="s">
        <v>329</v>
      </c>
      <c r="E36" s="19">
        <f>SUM(E33+E35)</f>
        <v>155339157.73000002</v>
      </c>
      <c r="F36" s="66" t="s">
        <v>329</v>
      </c>
    </row>
    <row r="37" spans="4:7" ht="12.75">
      <c r="D37" s="23"/>
      <c r="F37" s="23"/>
      <c r="G37" s="16"/>
    </row>
    <row r="38" spans="1:6" s="37" customFormat="1" ht="12.75">
      <c r="A38" s="37" t="s">
        <v>10</v>
      </c>
      <c r="B38" s="20"/>
      <c r="C38" s="20"/>
      <c r="D38" s="22"/>
      <c r="E38" s="22"/>
      <c r="F38" s="22"/>
    </row>
    <row r="39" spans="2:6" s="37" customFormat="1" ht="12.75">
      <c r="B39" s="20"/>
      <c r="C39" s="20"/>
      <c r="D39" s="22"/>
      <c r="E39" s="22"/>
      <c r="F39" s="22"/>
    </row>
    <row r="40" spans="1:6" ht="12.75">
      <c r="A40" s="33"/>
      <c r="B40" s="9"/>
      <c r="C40" s="9"/>
      <c r="D40" s="18"/>
      <c r="F40" s="23"/>
    </row>
    <row r="41" spans="1:6" s="37" customFormat="1" ht="12.75">
      <c r="A41" s="37" t="s">
        <v>331</v>
      </c>
      <c r="B41" s="20"/>
      <c r="C41" s="20"/>
      <c r="D41" s="25" t="s">
        <v>329</v>
      </c>
      <c r="E41" s="22">
        <f>SUM(E38:E40)</f>
        <v>0</v>
      </c>
      <c r="F41" s="25" t="s">
        <v>329</v>
      </c>
    </row>
    <row r="42" spans="1:6" s="37" customFormat="1" ht="12.75">
      <c r="A42" s="37" t="s">
        <v>332</v>
      </c>
      <c r="B42" s="20"/>
      <c r="C42" s="20"/>
      <c r="D42" s="25" t="s">
        <v>329</v>
      </c>
      <c r="E42" s="22">
        <f>SUM(E33+E41)</f>
        <v>7999230.25</v>
      </c>
      <c r="F42" s="25" t="s">
        <v>329</v>
      </c>
    </row>
    <row r="43" spans="4:6" ht="12.75">
      <c r="D43" s="23"/>
      <c r="F43" s="23"/>
    </row>
    <row r="44" spans="1:6" s="37" customFormat="1" ht="12.75">
      <c r="A44" s="37" t="s">
        <v>385</v>
      </c>
      <c r="B44" s="20"/>
      <c r="C44" s="20"/>
      <c r="D44" s="25" t="s">
        <v>329</v>
      </c>
      <c r="E44" s="22">
        <f>'RO č.1 ZM'!E31</f>
        <v>224438118.48000002</v>
      </c>
      <c r="F44" s="25" t="s">
        <v>329</v>
      </c>
    </row>
    <row r="45" spans="1:6" s="37" customFormat="1" ht="12.75">
      <c r="A45" s="38" t="s">
        <v>386</v>
      </c>
      <c r="B45" s="60"/>
      <c r="C45" s="60"/>
      <c r="D45" s="66" t="s">
        <v>329</v>
      </c>
      <c r="E45" s="19">
        <f>SUM(E42+E44)</f>
        <v>232437348.73000002</v>
      </c>
      <c r="F45" s="66" t="s">
        <v>329</v>
      </c>
    </row>
    <row r="46" spans="2:6" s="37" customFormat="1" ht="12.75">
      <c r="B46" s="20"/>
      <c r="C46" s="20"/>
      <c r="D46" s="22"/>
      <c r="E46" s="22"/>
      <c r="F46" s="22"/>
    </row>
    <row r="47" spans="1:6" s="37" customFormat="1" ht="15">
      <c r="A47" s="64" t="s">
        <v>333</v>
      </c>
      <c r="B47" s="20"/>
      <c r="C47" s="20"/>
      <c r="D47" s="22"/>
      <c r="E47" s="22"/>
      <c r="F47" s="22"/>
    </row>
    <row r="48" spans="1:6" s="37" customFormat="1" ht="12.75">
      <c r="A48" s="37" t="s">
        <v>334</v>
      </c>
      <c r="B48" s="20" t="s">
        <v>0</v>
      </c>
      <c r="C48" s="20"/>
      <c r="D48" s="22"/>
      <c r="E48" s="22"/>
      <c r="F48" s="22"/>
    </row>
    <row r="49" spans="2:6" s="37" customFormat="1" ht="12.75">
      <c r="B49" s="20"/>
      <c r="C49" s="20"/>
      <c r="D49" s="22"/>
      <c r="E49" s="22"/>
      <c r="F49" s="22"/>
    </row>
    <row r="50" spans="1:6" s="37" customFormat="1" ht="12.75">
      <c r="A50" s="15" t="s">
        <v>47</v>
      </c>
      <c r="B50" s="20"/>
      <c r="C50" s="20"/>
      <c r="D50" s="22"/>
      <c r="E50" s="22"/>
      <c r="F50" s="22"/>
    </row>
    <row r="51" spans="1:6" s="37" customFormat="1" ht="12.75">
      <c r="A51" s="15">
        <v>51</v>
      </c>
      <c r="B51" s="15">
        <v>3113</v>
      </c>
      <c r="C51" s="15" t="s">
        <v>375</v>
      </c>
      <c r="D51" s="10">
        <v>67165.75</v>
      </c>
      <c r="E51" s="22">
        <v>-10786.75</v>
      </c>
      <c r="F51" s="23">
        <f>SUM(D51:E51)</f>
        <v>56379</v>
      </c>
    </row>
    <row r="52" spans="1:6" s="37" customFormat="1" ht="12.75">
      <c r="A52" s="15"/>
      <c r="B52" s="15"/>
      <c r="C52" s="15" t="s">
        <v>390</v>
      </c>
      <c r="D52" s="10">
        <v>0</v>
      </c>
      <c r="E52" s="22">
        <v>32000</v>
      </c>
      <c r="F52" s="23">
        <f>SUM(D52:E52)</f>
        <v>32000</v>
      </c>
    </row>
    <row r="53" spans="1:6" s="37" customFormat="1" ht="12.75">
      <c r="A53" s="15"/>
      <c r="B53" s="15"/>
      <c r="C53" s="15"/>
      <c r="D53" s="10"/>
      <c r="E53" s="22"/>
      <c r="F53" s="23"/>
    </row>
    <row r="54" spans="1:6" s="37" customFormat="1" ht="12.75">
      <c r="A54" s="15" t="s">
        <v>121</v>
      </c>
      <c r="B54" s="15"/>
      <c r="C54" s="15"/>
      <c r="D54" s="10"/>
      <c r="E54" s="22"/>
      <c r="F54" s="23"/>
    </row>
    <row r="55" spans="1:6" s="37" customFormat="1" ht="12.75">
      <c r="A55" s="15">
        <v>54</v>
      </c>
      <c r="B55" s="15">
        <v>3231</v>
      </c>
      <c r="C55" s="15" t="s">
        <v>154</v>
      </c>
      <c r="D55" s="10">
        <v>184284</v>
      </c>
      <c r="E55" s="22">
        <v>100000</v>
      </c>
      <c r="F55" s="23">
        <f>SUM(D55:E55)</f>
        <v>284284</v>
      </c>
    </row>
    <row r="56" spans="1:6" s="37" customFormat="1" ht="12.75">
      <c r="A56" s="15"/>
      <c r="B56" s="15"/>
      <c r="C56" s="15" t="s">
        <v>418</v>
      </c>
      <c r="D56" s="10"/>
      <c r="E56" s="22"/>
      <c r="F56" s="23"/>
    </row>
    <row r="57" spans="1:6" s="37" customFormat="1" ht="12.75">
      <c r="A57" s="15"/>
      <c r="B57" s="15"/>
      <c r="C57" s="15"/>
      <c r="D57" s="10"/>
      <c r="E57" s="22"/>
      <c r="F57" s="23"/>
    </row>
    <row r="58" spans="1:6" s="37" customFormat="1" ht="12.75">
      <c r="A58" s="15" t="s">
        <v>124</v>
      </c>
      <c r="B58" s="15"/>
      <c r="C58" s="15"/>
      <c r="D58" s="10"/>
      <c r="E58" s="22"/>
      <c r="F58" s="23"/>
    </row>
    <row r="59" spans="1:6" s="37" customFormat="1" ht="12.75">
      <c r="A59" s="15">
        <v>0</v>
      </c>
      <c r="B59" s="15">
        <v>3511</v>
      </c>
      <c r="C59" s="15" t="s">
        <v>404</v>
      </c>
      <c r="D59" s="10">
        <v>177400</v>
      </c>
      <c r="E59" s="22">
        <v>34017</v>
      </c>
      <c r="F59" s="23">
        <f>SUM(D59:E59)</f>
        <v>211417</v>
      </c>
    </row>
    <row r="60" spans="1:6" s="37" customFormat="1" ht="12.75">
      <c r="A60" s="15"/>
      <c r="B60" s="15"/>
      <c r="C60" s="15"/>
      <c r="D60" s="10"/>
      <c r="E60" s="22"/>
      <c r="F60" s="23"/>
    </row>
    <row r="61" spans="1:6" s="37" customFormat="1" ht="12.75">
      <c r="A61" s="15">
        <v>8808</v>
      </c>
      <c r="B61" s="15">
        <v>3612</v>
      </c>
      <c r="C61" s="15" t="s">
        <v>410</v>
      </c>
      <c r="D61" s="10">
        <v>2150000</v>
      </c>
      <c r="E61" s="22">
        <v>-700000</v>
      </c>
      <c r="F61" s="23">
        <f>SUM(D61:E61)</f>
        <v>1450000</v>
      </c>
    </row>
    <row r="62" spans="1:6" s="37" customFormat="1" ht="12.75">
      <c r="A62" s="15">
        <v>8809</v>
      </c>
      <c r="B62" s="15">
        <v>3613</v>
      </c>
      <c r="C62" s="15" t="s">
        <v>379</v>
      </c>
      <c r="D62" s="10">
        <v>2000000</v>
      </c>
      <c r="E62" s="22">
        <v>280000</v>
      </c>
      <c r="F62" s="23">
        <f>SUM(D62:E62)</f>
        <v>2280000</v>
      </c>
    </row>
    <row r="63" spans="1:6" s="37" customFormat="1" ht="12.75">
      <c r="A63" s="15"/>
      <c r="B63" s="15"/>
      <c r="C63" s="15"/>
      <c r="D63" s="10"/>
      <c r="E63" s="22"/>
      <c r="F63" s="23"/>
    </row>
    <row r="64" spans="1:6" s="37" customFormat="1" ht="12.75">
      <c r="A64" s="15">
        <v>0</v>
      </c>
      <c r="B64" s="15">
        <v>3639</v>
      </c>
      <c r="C64" s="15" t="s">
        <v>391</v>
      </c>
      <c r="D64" s="10">
        <v>10000000</v>
      </c>
      <c r="E64" s="22">
        <v>1000000</v>
      </c>
      <c r="F64" s="23">
        <f>SUM(D64:E64)</f>
        <v>11000000</v>
      </c>
    </row>
    <row r="65" spans="1:6" s="37" customFormat="1" ht="12.75">
      <c r="A65" s="15">
        <v>35</v>
      </c>
      <c r="B65" s="15">
        <v>3639</v>
      </c>
      <c r="C65" s="15" t="s">
        <v>393</v>
      </c>
      <c r="D65" s="10">
        <v>27287</v>
      </c>
      <c r="E65" s="22">
        <v>6000</v>
      </c>
      <c r="F65" s="23">
        <f>SUM(D65:E65)</f>
        <v>33287</v>
      </c>
    </row>
    <row r="66" spans="1:6" s="37" customFormat="1" ht="12.75">
      <c r="A66" s="15"/>
      <c r="B66" s="15"/>
      <c r="C66" s="15"/>
      <c r="D66" s="10"/>
      <c r="E66" s="22"/>
      <c r="F66" s="23"/>
    </row>
    <row r="67" spans="1:6" s="37" customFormat="1" ht="12.75">
      <c r="A67" s="3">
        <v>281</v>
      </c>
      <c r="B67" s="3">
        <v>4351</v>
      </c>
      <c r="C67" s="15" t="s">
        <v>399</v>
      </c>
      <c r="D67" s="10"/>
      <c r="E67" s="22"/>
      <c r="F67" s="23"/>
    </row>
    <row r="68" spans="1:6" s="37" customFormat="1" ht="12.75">
      <c r="A68" s="15"/>
      <c r="B68" s="15"/>
      <c r="C68" s="15" t="s">
        <v>400</v>
      </c>
      <c r="D68" s="23">
        <v>0</v>
      </c>
      <c r="E68" s="22">
        <v>540000</v>
      </c>
      <c r="F68" s="23">
        <f>SUM(D68:E68)</f>
        <v>540000</v>
      </c>
    </row>
    <row r="69" spans="1:6" s="37" customFormat="1" ht="12.75">
      <c r="A69" s="15"/>
      <c r="B69" s="15"/>
      <c r="C69" s="15" t="s">
        <v>401</v>
      </c>
      <c r="D69" s="23">
        <v>0</v>
      </c>
      <c r="E69" s="22">
        <v>60000</v>
      </c>
      <c r="F69" s="23">
        <f>SUM(D69:E69)</f>
        <v>60000</v>
      </c>
    </row>
    <row r="70" spans="1:6" s="37" customFormat="1" ht="12.75">
      <c r="A70" s="15"/>
      <c r="B70" s="15"/>
      <c r="C70" s="15"/>
      <c r="D70" s="10"/>
      <c r="E70" s="22"/>
      <c r="F70" s="23"/>
    </row>
    <row r="71" spans="1:6" s="37" customFormat="1" ht="12.75">
      <c r="A71" s="3">
        <v>282</v>
      </c>
      <c r="B71" s="3">
        <v>4350</v>
      </c>
      <c r="C71" s="15" t="s">
        <v>402</v>
      </c>
      <c r="D71" s="10"/>
      <c r="E71" s="22"/>
      <c r="F71" s="23"/>
    </row>
    <row r="72" spans="1:6" s="37" customFormat="1" ht="12.75">
      <c r="A72" s="15"/>
      <c r="B72" s="15"/>
      <c r="C72" s="15" t="s">
        <v>400</v>
      </c>
      <c r="D72" s="23">
        <v>0</v>
      </c>
      <c r="E72" s="22">
        <v>2500000</v>
      </c>
      <c r="F72" s="23">
        <f>SUM(D72:E72)</f>
        <v>2500000</v>
      </c>
    </row>
    <row r="73" spans="1:6" s="37" customFormat="1" ht="12.75">
      <c r="A73" s="15"/>
      <c r="B73" s="15"/>
      <c r="C73" s="15" t="s">
        <v>401</v>
      </c>
      <c r="D73" s="23">
        <v>0</v>
      </c>
      <c r="E73" s="22">
        <v>400000</v>
      </c>
      <c r="F73" s="23">
        <f>SUM(D73:E73)</f>
        <v>400000</v>
      </c>
    </row>
    <row r="74" spans="1:6" s="37" customFormat="1" ht="12.75">
      <c r="A74" s="15"/>
      <c r="B74" s="15"/>
      <c r="C74" s="15"/>
      <c r="D74" s="10"/>
      <c r="E74" s="22"/>
      <c r="F74" s="22"/>
    </row>
    <row r="75" spans="1:6" s="37" customFormat="1" ht="12.75">
      <c r="A75" s="3"/>
      <c r="B75" s="15"/>
      <c r="C75" s="2" t="s">
        <v>105</v>
      </c>
      <c r="D75" s="24"/>
      <c r="E75" s="22"/>
      <c r="F75" s="23"/>
    </row>
    <row r="76" spans="1:6" s="37" customFormat="1" ht="12.75">
      <c r="A76" s="3" t="s">
        <v>355</v>
      </c>
      <c r="B76" s="2"/>
      <c r="C76" s="15"/>
      <c r="D76" s="24"/>
      <c r="E76" s="22"/>
      <c r="F76" s="23"/>
    </row>
    <row r="77" spans="1:6" s="37" customFormat="1" ht="12.75">
      <c r="A77" s="3">
        <v>301</v>
      </c>
      <c r="B77" s="3"/>
      <c r="C77" s="15" t="s">
        <v>358</v>
      </c>
      <c r="D77" s="10">
        <v>274100</v>
      </c>
      <c r="E77" s="22">
        <v>-89488</v>
      </c>
      <c r="F77" s="23">
        <f aca="true" t="shared" si="0" ref="F77:F85">SUM(D77:E77)</f>
        <v>184612</v>
      </c>
    </row>
    <row r="78" spans="1:6" s="37" customFormat="1" ht="12.75">
      <c r="A78" s="3">
        <v>302</v>
      </c>
      <c r="B78" s="3"/>
      <c r="C78" s="15" t="s">
        <v>98</v>
      </c>
      <c r="D78" s="10">
        <v>464800</v>
      </c>
      <c r="E78" s="22">
        <v>135766</v>
      </c>
      <c r="F78" s="23">
        <f t="shared" si="0"/>
        <v>600566</v>
      </c>
    </row>
    <row r="79" spans="1:6" s="37" customFormat="1" ht="12.75">
      <c r="A79" s="3">
        <v>303</v>
      </c>
      <c r="B79" s="3"/>
      <c r="C79" s="15" t="s">
        <v>99</v>
      </c>
      <c r="D79" s="10">
        <v>229400</v>
      </c>
      <c r="E79" s="22">
        <v>106954</v>
      </c>
      <c r="F79" s="23">
        <f t="shared" si="0"/>
        <v>336354</v>
      </c>
    </row>
    <row r="80" spans="1:6" s="37" customFormat="1" ht="12.75">
      <c r="A80" s="3">
        <v>309</v>
      </c>
      <c r="B80" s="3"/>
      <c r="C80" s="15" t="s">
        <v>335</v>
      </c>
      <c r="D80" s="10">
        <v>557200</v>
      </c>
      <c r="E80" s="22">
        <v>1219154</v>
      </c>
      <c r="F80" s="23">
        <f t="shared" si="0"/>
        <v>1776354</v>
      </c>
    </row>
    <row r="81" spans="1:6" s="37" customFormat="1" ht="12.75">
      <c r="A81" s="3">
        <v>310</v>
      </c>
      <c r="B81" s="3"/>
      <c r="C81" s="15" t="s">
        <v>100</v>
      </c>
      <c r="D81" s="10">
        <v>125100</v>
      </c>
      <c r="E81" s="22">
        <v>187986</v>
      </c>
      <c r="F81" s="23">
        <f t="shared" si="0"/>
        <v>313086</v>
      </c>
    </row>
    <row r="82" spans="1:6" s="37" customFormat="1" ht="12.75">
      <c r="A82" s="3">
        <v>311</v>
      </c>
      <c r="B82" s="3"/>
      <c r="C82" s="15" t="s">
        <v>359</v>
      </c>
      <c r="D82" s="10">
        <v>166900</v>
      </c>
      <c r="E82" s="22">
        <v>-63323</v>
      </c>
      <c r="F82" s="23">
        <f t="shared" si="0"/>
        <v>103577</v>
      </c>
    </row>
    <row r="83" spans="1:6" s="37" customFormat="1" ht="12.75">
      <c r="A83" s="3">
        <v>312</v>
      </c>
      <c r="B83" s="3"/>
      <c r="C83" s="15" t="s">
        <v>102</v>
      </c>
      <c r="D83" s="10">
        <v>295000</v>
      </c>
      <c r="E83" s="22">
        <v>185111</v>
      </c>
      <c r="F83" s="23">
        <f t="shared" si="0"/>
        <v>480111</v>
      </c>
    </row>
    <row r="84" spans="1:6" s="37" customFormat="1" ht="12.75">
      <c r="A84" s="3">
        <v>313</v>
      </c>
      <c r="B84" s="3"/>
      <c r="C84" s="15" t="s">
        <v>103</v>
      </c>
      <c r="D84" s="10">
        <v>53600</v>
      </c>
      <c r="E84" s="22">
        <v>21196</v>
      </c>
      <c r="F84" s="23">
        <f t="shared" si="0"/>
        <v>74796</v>
      </c>
    </row>
    <row r="85" spans="1:6" s="37" customFormat="1" ht="12.75">
      <c r="A85" s="3">
        <v>318</v>
      </c>
      <c r="B85" s="3"/>
      <c r="C85" s="15" t="s">
        <v>104</v>
      </c>
      <c r="D85" s="10">
        <v>119200</v>
      </c>
      <c r="E85" s="22">
        <v>231772</v>
      </c>
      <c r="F85" s="23">
        <f t="shared" si="0"/>
        <v>350972</v>
      </c>
    </row>
    <row r="86" spans="1:6" s="37" customFormat="1" ht="12.75">
      <c r="A86" s="3"/>
      <c r="B86" s="3"/>
      <c r="C86" s="15"/>
      <c r="D86" s="10"/>
      <c r="E86" s="22"/>
      <c r="F86" s="23"/>
    </row>
    <row r="87" spans="1:6" s="37" customFormat="1" ht="12.75">
      <c r="A87" s="20">
        <v>24</v>
      </c>
      <c r="B87" s="20">
        <v>2310</v>
      </c>
      <c r="C87" s="20" t="s">
        <v>80</v>
      </c>
      <c r="D87" s="10"/>
      <c r="E87" s="22"/>
      <c r="F87" s="23"/>
    </row>
    <row r="88" spans="1:6" s="37" customFormat="1" ht="12.75">
      <c r="A88" s="20"/>
      <c r="B88" s="20">
        <v>2321</v>
      </c>
      <c r="C88" s="15" t="s">
        <v>416</v>
      </c>
      <c r="D88" s="10">
        <v>0</v>
      </c>
      <c r="E88" s="22">
        <v>650000</v>
      </c>
      <c r="F88" s="23">
        <f>SUM(D88:E88)</f>
        <v>650000</v>
      </c>
    </row>
    <row r="89" spans="1:6" s="37" customFormat="1" ht="12.75">
      <c r="A89" s="20"/>
      <c r="B89" s="20"/>
      <c r="C89" s="20"/>
      <c r="D89" s="10"/>
      <c r="E89" s="22"/>
      <c r="F89" s="23"/>
    </row>
    <row r="90" spans="1:6" s="37" customFormat="1" ht="12.75">
      <c r="A90" s="7">
        <v>201424</v>
      </c>
      <c r="B90" s="3">
        <v>3639</v>
      </c>
      <c r="C90" s="15" t="s">
        <v>376</v>
      </c>
      <c r="D90" s="10">
        <v>4000000</v>
      </c>
      <c r="E90" s="22">
        <v>2200000</v>
      </c>
      <c r="F90" s="23">
        <f>SUM(D90:E90)</f>
        <v>6200000</v>
      </c>
    </row>
    <row r="91" spans="1:6" s="37" customFormat="1" ht="12.75">
      <c r="A91" s="7"/>
      <c r="B91" s="3"/>
      <c r="C91" s="15"/>
      <c r="D91" s="10"/>
      <c r="E91" s="22"/>
      <c r="F91" s="23"/>
    </row>
    <row r="92" spans="1:6" s="37" customFormat="1" ht="12.75">
      <c r="A92" s="3">
        <v>201711</v>
      </c>
      <c r="B92" s="3">
        <v>3612</v>
      </c>
      <c r="C92" s="15" t="s">
        <v>378</v>
      </c>
      <c r="D92" s="10">
        <v>1500000</v>
      </c>
      <c r="E92" s="22">
        <v>150000</v>
      </c>
      <c r="F92" s="23">
        <f>SUM(D92:E92)</f>
        <v>1650000</v>
      </c>
    </row>
    <row r="93" spans="1:6" s="37" customFormat="1" ht="12.75">
      <c r="A93" s="3"/>
      <c r="B93" s="3"/>
      <c r="C93" s="15"/>
      <c r="D93" s="10"/>
      <c r="E93" s="22"/>
      <c r="F93" s="23"/>
    </row>
    <row r="94" spans="1:6" s="37" customFormat="1" ht="12.75">
      <c r="A94" s="7">
        <v>201715</v>
      </c>
      <c r="B94" s="3">
        <v>3639</v>
      </c>
      <c r="C94" s="15" t="s">
        <v>377</v>
      </c>
      <c r="D94" s="10">
        <v>30000000</v>
      </c>
      <c r="E94" s="22">
        <v>-300000</v>
      </c>
      <c r="F94" s="23">
        <f>SUM(D94:E94)</f>
        <v>29700000</v>
      </c>
    </row>
    <row r="95" spans="1:6" s="37" customFormat="1" ht="12.75">
      <c r="A95" s="7"/>
      <c r="B95" s="3"/>
      <c r="C95" s="15"/>
      <c r="D95" s="10"/>
      <c r="E95" s="22"/>
      <c r="F95" s="23"/>
    </row>
    <row r="96" spans="1:6" s="37" customFormat="1" ht="12.75">
      <c r="A96" s="5">
        <v>201701</v>
      </c>
      <c r="B96" s="6">
        <v>2341</v>
      </c>
      <c r="C96" s="15" t="s">
        <v>413</v>
      </c>
      <c r="D96" s="10">
        <v>2900000</v>
      </c>
      <c r="E96" s="22">
        <v>-2500000</v>
      </c>
      <c r="F96" s="23">
        <f>SUM(D96:E96)</f>
        <v>400000</v>
      </c>
    </row>
    <row r="97" spans="1:6" s="37" customFormat="1" ht="12.75">
      <c r="A97" s="5"/>
      <c r="B97" s="6"/>
      <c r="C97" s="15"/>
      <c r="D97" s="10"/>
      <c r="E97" s="22"/>
      <c r="F97" s="23"/>
    </row>
    <row r="98" spans="1:6" s="37" customFormat="1" ht="12.75">
      <c r="A98" s="5">
        <v>201713</v>
      </c>
      <c r="B98" s="3">
        <v>3113</v>
      </c>
      <c r="C98" s="15" t="s">
        <v>417</v>
      </c>
      <c r="D98" s="10">
        <v>44150000</v>
      </c>
      <c r="E98" s="22">
        <v>-900000</v>
      </c>
      <c r="F98" s="23">
        <f>SUM(D98:E98)</f>
        <v>43250000</v>
      </c>
    </row>
    <row r="99" spans="1:6" s="37" customFormat="1" ht="12.75">
      <c r="A99" s="5"/>
      <c r="B99" s="3"/>
      <c r="C99" s="15"/>
      <c r="D99" s="10"/>
      <c r="E99" s="22"/>
      <c r="F99" s="23"/>
    </row>
    <row r="100" spans="1:6" s="37" customFormat="1" ht="12.75">
      <c r="A100" s="3">
        <v>201802</v>
      </c>
      <c r="B100" s="3">
        <v>4350</v>
      </c>
      <c r="C100" s="69" t="s">
        <v>412</v>
      </c>
      <c r="D100" s="70">
        <v>0</v>
      </c>
      <c r="E100" s="22">
        <v>2000000</v>
      </c>
      <c r="F100" s="23">
        <f>SUM(D100:E100)</f>
        <v>2000000</v>
      </c>
    </row>
    <row r="101" spans="1:6" s="37" customFormat="1" ht="12.75">
      <c r="A101" s="3"/>
      <c r="B101" s="3"/>
      <c r="C101" s="69"/>
      <c r="D101" s="70"/>
      <c r="E101" s="22"/>
      <c r="F101" s="23"/>
    </row>
    <row r="102" spans="1:6" s="37" customFormat="1" ht="12.75">
      <c r="A102" s="3">
        <v>201803</v>
      </c>
      <c r="B102" s="3">
        <v>2341</v>
      </c>
      <c r="C102" s="69" t="s">
        <v>414</v>
      </c>
      <c r="D102" s="70">
        <v>0</v>
      </c>
      <c r="E102" s="22">
        <v>1400000</v>
      </c>
      <c r="F102" s="23">
        <f>SUM(D102:E102)</f>
        <v>1400000</v>
      </c>
    </row>
    <row r="103" spans="1:6" s="37" customFormat="1" ht="12.75">
      <c r="A103" s="3">
        <v>201804</v>
      </c>
      <c r="B103" s="3">
        <v>2341</v>
      </c>
      <c r="C103" s="69" t="s">
        <v>415</v>
      </c>
      <c r="D103" s="10">
        <v>0</v>
      </c>
      <c r="E103" s="22">
        <v>1100000</v>
      </c>
      <c r="F103" s="23">
        <f>SUM(D103:E103)</f>
        <v>1100000</v>
      </c>
    </row>
    <row r="104" spans="1:6" s="37" customFormat="1" ht="12.75">
      <c r="A104" s="3"/>
      <c r="B104" s="3"/>
      <c r="C104" s="69"/>
      <c r="D104" s="10"/>
      <c r="E104" s="22"/>
      <c r="F104" s="23"/>
    </row>
    <row r="105" spans="1:6" s="37" customFormat="1" ht="12.75">
      <c r="A105" s="5">
        <v>59</v>
      </c>
      <c r="B105" s="5">
        <v>6409</v>
      </c>
      <c r="C105" s="7" t="s">
        <v>392</v>
      </c>
      <c r="D105" s="67">
        <f>'RO č.1 ZM'!F69</f>
        <v>2035014</v>
      </c>
      <c r="E105" s="22">
        <v>-1977128</v>
      </c>
      <c r="F105" s="23">
        <f>SUM(D105:E105)</f>
        <v>57886</v>
      </c>
    </row>
    <row r="106" spans="1:6" s="37" customFormat="1" ht="12.75">
      <c r="A106" s="5"/>
      <c r="B106" s="5"/>
      <c r="C106" s="5"/>
      <c r="D106" s="1"/>
      <c r="E106" s="22"/>
      <c r="F106" s="22"/>
    </row>
    <row r="107" spans="1:6" s="37" customFormat="1" ht="12.75">
      <c r="A107" s="37" t="s">
        <v>338</v>
      </c>
      <c r="B107" s="20"/>
      <c r="C107" s="20"/>
      <c r="D107" s="25" t="s">
        <v>329</v>
      </c>
      <c r="E107" s="22">
        <f>SUM(E47:E105)</f>
        <v>7999230.25</v>
      </c>
      <c r="F107" s="25" t="s">
        <v>329</v>
      </c>
    </row>
    <row r="108" spans="4:6" ht="12.75">
      <c r="D108" s="23"/>
      <c r="F108" s="23"/>
    </row>
    <row r="109" spans="1:6" s="37" customFormat="1" ht="12.75">
      <c r="A109" s="37" t="s">
        <v>383</v>
      </c>
      <c r="B109" s="20"/>
      <c r="C109" s="20"/>
      <c r="D109" s="25" t="s">
        <v>329</v>
      </c>
      <c r="E109" s="22">
        <f>'RO č.1 ZM'!E74</f>
        <v>224438118.48000002</v>
      </c>
      <c r="F109" s="25" t="s">
        <v>329</v>
      </c>
    </row>
    <row r="110" spans="1:6" s="37" customFormat="1" ht="12.75">
      <c r="A110" s="38" t="s">
        <v>384</v>
      </c>
      <c r="B110" s="60"/>
      <c r="C110" s="60"/>
      <c r="D110" s="66" t="s">
        <v>329</v>
      </c>
      <c r="E110" s="19">
        <f>SUM(E107+E109)</f>
        <v>232437348.73000002</v>
      </c>
      <c r="F110" s="66" t="s">
        <v>329</v>
      </c>
    </row>
    <row r="111" spans="4:6" ht="12.75">
      <c r="D111" s="23"/>
      <c r="F111" s="23"/>
    </row>
    <row r="112" spans="1:6" ht="12.75">
      <c r="A112" s="37" t="s">
        <v>339</v>
      </c>
      <c r="D112" s="25" t="s">
        <v>329</v>
      </c>
      <c r="E112" s="22">
        <f>SUM(E42-E107)</f>
        <v>0</v>
      </c>
      <c r="F112" s="25" t="s">
        <v>329</v>
      </c>
    </row>
    <row r="113" spans="1:6" ht="12.75">
      <c r="A113" s="37"/>
      <c r="F113" s="23"/>
    </row>
    <row r="114" ht="12.75">
      <c r="A114" s="37"/>
    </row>
    <row r="115" ht="12.75">
      <c r="A115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A15" sqref="A15:F15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420</v>
      </c>
      <c r="B2" s="60"/>
      <c r="C2" s="60"/>
      <c r="D2" s="60"/>
      <c r="E2" s="19"/>
      <c r="F2" s="60"/>
      <c r="G2" s="39"/>
    </row>
    <row r="3" spans="1:7" ht="12.75">
      <c r="A3" s="38" t="s">
        <v>419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9">
        <v>1361</v>
      </c>
      <c r="C9" s="9" t="s">
        <v>430</v>
      </c>
      <c r="D9" s="10">
        <v>900000</v>
      </c>
      <c r="E9" s="22">
        <v>100000</v>
      </c>
      <c r="F9" s="23">
        <f>SUM(D9:E9)</f>
        <v>1000000</v>
      </c>
    </row>
    <row r="10" spans="3:6" s="37" customFormat="1" ht="12.75">
      <c r="C10" s="20"/>
      <c r="D10" s="20"/>
      <c r="E10" s="22"/>
      <c r="F10" s="20"/>
    </row>
    <row r="11" spans="1:6" s="37" customFormat="1" ht="12.75">
      <c r="A11" s="9">
        <v>3322</v>
      </c>
      <c r="B11" s="9">
        <v>2324</v>
      </c>
      <c r="C11" s="9" t="s">
        <v>422</v>
      </c>
      <c r="D11" s="10">
        <v>0</v>
      </c>
      <c r="E11" s="22">
        <v>20500</v>
      </c>
      <c r="F11" s="23">
        <f>SUM(D11:E11)</f>
        <v>20500</v>
      </c>
    </row>
    <row r="12" spans="1:6" s="37" customFormat="1" ht="12.75">
      <c r="A12" s="9"/>
      <c r="B12" s="9"/>
      <c r="C12" s="9"/>
      <c r="D12" s="10"/>
      <c r="E12" s="22"/>
      <c r="F12" s="23"/>
    </row>
    <row r="13" spans="1:6" s="37" customFormat="1" ht="12.75">
      <c r="A13" s="9">
        <v>3612</v>
      </c>
      <c r="B13" s="9">
        <v>2324</v>
      </c>
      <c r="C13" s="9" t="s">
        <v>431</v>
      </c>
      <c r="D13" s="10">
        <v>170000</v>
      </c>
      <c r="E13" s="22">
        <v>49000</v>
      </c>
      <c r="F13" s="23">
        <f>SUM(D13:E13)</f>
        <v>219000</v>
      </c>
    </row>
    <row r="14" spans="1:6" s="37" customFormat="1" ht="12.75">
      <c r="A14" s="9">
        <v>3613</v>
      </c>
      <c r="B14" s="9">
        <v>2322</v>
      </c>
      <c r="C14" s="9" t="s">
        <v>421</v>
      </c>
      <c r="D14" s="10">
        <v>0</v>
      </c>
      <c r="E14" s="22">
        <v>9700</v>
      </c>
      <c r="F14" s="23">
        <f>SUM(D14:E14)</f>
        <v>9700</v>
      </c>
    </row>
    <row r="15" spans="1:6" s="37" customFormat="1" ht="12.75">
      <c r="A15" s="9">
        <v>3613</v>
      </c>
      <c r="B15" s="9">
        <v>2324</v>
      </c>
      <c r="C15" s="9" t="s">
        <v>432</v>
      </c>
      <c r="D15" s="10">
        <v>64000</v>
      </c>
      <c r="E15" s="22">
        <v>13000</v>
      </c>
      <c r="F15" s="23">
        <f>SUM(D15:E15)</f>
        <v>77000</v>
      </c>
    </row>
    <row r="16" spans="2:6" s="37" customFormat="1" ht="12.75">
      <c r="B16" s="9"/>
      <c r="C16" s="9"/>
      <c r="D16" s="10"/>
      <c r="E16" s="22"/>
      <c r="F16" s="23"/>
    </row>
    <row r="17" spans="1:6" s="37" customFormat="1" ht="12.75">
      <c r="A17" s="9">
        <v>3745</v>
      </c>
      <c r="B17" s="9">
        <v>2322</v>
      </c>
      <c r="C17" s="9" t="s">
        <v>423</v>
      </c>
      <c r="D17" s="10">
        <v>0</v>
      </c>
      <c r="E17" s="22">
        <v>15000</v>
      </c>
      <c r="F17" s="23">
        <f>SUM(D17:E17)</f>
        <v>15000</v>
      </c>
    </row>
    <row r="18" spans="1:6" s="37" customFormat="1" ht="12.75">
      <c r="A18" s="9"/>
      <c r="B18" s="9"/>
      <c r="C18" s="9"/>
      <c r="D18" s="10"/>
      <c r="E18" s="22"/>
      <c r="F18" s="23"/>
    </row>
    <row r="19" spans="1:6" s="37" customFormat="1" ht="12.75">
      <c r="A19" s="9">
        <v>3769</v>
      </c>
      <c r="B19" s="15">
        <v>2212</v>
      </c>
      <c r="C19" s="15" t="s">
        <v>424</v>
      </c>
      <c r="D19" s="23">
        <v>0</v>
      </c>
      <c r="E19" s="22">
        <v>6000</v>
      </c>
      <c r="F19" s="23">
        <f>SUM(D19:E19)</f>
        <v>6000</v>
      </c>
    </row>
    <row r="20" spans="1:6" s="37" customFormat="1" ht="12.75">
      <c r="A20" s="9"/>
      <c r="B20" s="15"/>
      <c r="C20" s="15"/>
      <c r="D20" s="23"/>
      <c r="E20" s="22"/>
      <c r="F20" s="23"/>
    </row>
    <row r="21" spans="1:6" s="37" customFormat="1" ht="12.75">
      <c r="A21" s="9">
        <v>6320</v>
      </c>
      <c r="B21" s="9">
        <v>2324</v>
      </c>
      <c r="C21" s="15" t="s">
        <v>425</v>
      </c>
      <c r="D21" s="23">
        <v>0</v>
      </c>
      <c r="E21" s="22">
        <v>37400</v>
      </c>
      <c r="F21" s="23">
        <f>SUM(D21:E21)</f>
        <v>37400</v>
      </c>
    </row>
    <row r="22" spans="1:6" s="37" customFormat="1" ht="12.75">
      <c r="A22" s="9"/>
      <c r="B22" s="9"/>
      <c r="C22" s="15"/>
      <c r="D22" s="23"/>
      <c r="E22" s="22"/>
      <c r="F22" s="23"/>
    </row>
    <row r="23" spans="1:6" s="37" customFormat="1" ht="12.75">
      <c r="A23" s="9">
        <v>3639</v>
      </c>
      <c r="B23" s="9">
        <v>3122</v>
      </c>
      <c r="C23" s="15" t="s">
        <v>426</v>
      </c>
      <c r="D23" s="23">
        <v>0</v>
      </c>
      <c r="E23" s="22">
        <v>24000</v>
      </c>
      <c r="F23" s="23">
        <f>SUM(D23:E23)</f>
        <v>24000</v>
      </c>
    </row>
    <row r="24" spans="1:6" s="37" customFormat="1" ht="12.75">
      <c r="A24" s="9"/>
      <c r="B24" s="9"/>
      <c r="C24" s="15"/>
      <c r="D24" s="23"/>
      <c r="E24" s="22"/>
      <c r="F24" s="23"/>
    </row>
    <row r="25" spans="1:6" s="37" customFormat="1" ht="12.75">
      <c r="A25" s="9"/>
      <c r="B25" s="68"/>
      <c r="C25" s="9" t="s">
        <v>353</v>
      </c>
      <c r="D25" s="10"/>
      <c r="E25" s="22"/>
      <c r="F25" s="23"/>
    </row>
    <row r="26" spans="2:6" s="37" customFormat="1" ht="12.75">
      <c r="B26" s="68">
        <v>4111</v>
      </c>
      <c r="C26" s="9" t="s">
        <v>427</v>
      </c>
      <c r="D26" s="10">
        <v>210000</v>
      </c>
      <c r="E26" s="22">
        <v>-45667.62</v>
      </c>
      <c r="F26" s="23">
        <f>SUM(D26:E26)</f>
        <v>164332.38</v>
      </c>
    </row>
    <row r="27" spans="2:6" s="37" customFormat="1" ht="12.75">
      <c r="B27" s="68"/>
      <c r="C27" s="9"/>
      <c r="D27" s="10"/>
      <c r="E27" s="22"/>
      <c r="F27" s="23"/>
    </row>
    <row r="28" spans="1:6" s="37" customFormat="1" ht="12.75">
      <c r="A28" s="37" t="s">
        <v>328</v>
      </c>
      <c r="B28" s="15"/>
      <c r="C28" s="15"/>
      <c r="D28" s="25" t="s">
        <v>329</v>
      </c>
      <c r="E28" s="22">
        <f>SUM(E5:E26)</f>
        <v>228932.38</v>
      </c>
      <c r="F28" s="25" t="s">
        <v>329</v>
      </c>
    </row>
    <row r="29" spans="4:6" ht="12.75">
      <c r="D29" s="23"/>
      <c r="F29" s="23"/>
    </row>
    <row r="30" spans="1:6" s="37" customFormat="1" ht="12.75">
      <c r="A30" s="37" t="s">
        <v>436</v>
      </c>
      <c r="B30" s="20"/>
      <c r="C30" s="20"/>
      <c r="D30" s="25" t="s">
        <v>329</v>
      </c>
      <c r="E30" s="22">
        <f>'RO č.2 ZM'!E36</f>
        <v>155339157.73000002</v>
      </c>
      <c r="F30" s="25" t="s">
        <v>329</v>
      </c>
    </row>
    <row r="31" spans="1:6" s="37" customFormat="1" ht="12.75">
      <c r="A31" s="38" t="s">
        <v>437</v>
      </c>
      <c r="B31" s="60"/>
      <c r="C31" s="60"/>
      <c r="D31" s="66" t="s">
        <v>329</v>
      </c>
      <c r="E31" s="19">
        <f>SUM(E28+E30)</f>
        <v>155568090.11</v>
      </c>
      <c r="F31" s="66" t="s">
        <v>329</v>
      </c>
    </row>
    <row r="32" spans="4:7" ht="12.75">
      <c r="D32" s="23"/>
      <c r="F32" s="23"/>
      <c r="G32" s="16"/>
    </row>
    <row r="33" spans="1:6" s="37" customFormat="1" ht="12.75">
      <c r="A33" s="37" t="s">
        <v>10</v>
      </c>
      <c r="B33" s="20"/>
      <c r="C33" s="20"/>
      <c r="D33" s="22"/>
      <c r="E33" s="22"/>
      <c r="F33" s="22"/>
    </row>
    <row r="34" spans="2:6" s="37" customFormat="1" ht="12.75">
      <c r="B34" s="20"/>
      <c r="C34" s="20"/>
      <c r="D34" s="22"/>
      <c r="E34" s="22"/>
      <c r="F34" s="22"/>
    </row>
    <row r="35" spans="1:6" ht="12.75">
      <c r="A35" s="33"/>
      <c r="B35" s="9"/>
      <c r="C35" s="9"/>
      <c r="D35" s="18"/>
      <c r="F35" s="23"/>
    </row>
    <row r="36" spans="1:6" s="37" customFormat="1" ht="12.75">
      <c r="A36" s="37" t="s">
        <v>331</v>
      </c>
      <c r="B36" s="20"/>
      <c r="C36" s="20"/>
      <c r="D36" s="25" t="s">
        <v>329</v>
      </c>
      <c r="E36" s="22">
        <f>SUM(E33:E35)</f>
        <v>0</v>
      </c>
      <c r="F36" s="25" t="s">
        <v>329</v>
      </c>
    </row>
    <row r="37" spans="1:6" s="37" customFormat="1" ht="12.75">
      <c r="A37" s="37" t="s">
        <v>332</v>
      </c>
      <c r="B37" s="20"/>
      <c r="C37" s="20"/>
      <c r="D37" s="25" t="s">
        <v>329</v>
      </c>
      <c r="E37" s="22">
        <f>SUM(E28+E36)</f>
        <v>228932.38</v>
      </c>
      <c r="F37" s="25" t="s">
        <v>329</v>
      </c>
    </row>
    <row r="38" spans="4:6" ht="12.75">
      <c r="D38" s="23"/>
      <c r="F38" s="23"/>
    </row>
    <row r="39" spans="1:6" s="37" customFormat="1" ht="12.75">
      <c r="A39" s="37" t="s">
        <v>438</v>
      </c>
      <c r="B39" s="20"/>
      <c r="C39" s="20"/>
      <c r="D39" s="25" t="s">
        <v>329</v>
      </c>
      <c r="E39" s="22">
        <f>'RO č.2 ZM'!E45</f>
        <v>232437348.73000002</v>
      </c>
      <c r="F39" s="25" t="s">
        <v>329</v>
      </c>
    </row>
    <row r="40" spans="1:6" s="37" customFormat="1" ht="12.75">
      <c r="A40" s="38" t="s">
        <v>439</v>
      </c>
      <c r="B40" s="60"/>
      <c r="C40" s="60"/>
      <c r="D40" s="66" t="s">
        <v>329</v>
      </c>
      <c r="E40" s="19">
        <f>SUM(E37+E39)</f>
        <v>232666281.11</v>
      </c>
      <c r="F40" s="66" t="s">
        <v>329</v>
      </c>
    </row>
    <row r="41" spans="2:6" s="37" customFormat="1" ht="12.75">
      <c r="B41" s="20"/>
      <c r="C41" s="20"/>
      <c r="D41" s="22"/>
      <c r="E41" s="22"/>
      <c r="F41" s="22"/>
    </row>
    <row r="42" spans="1:6" s="37" customFormat="1" ht="15">
      <c r="A42" s="64" t="s">
        <v>333</v>
      </c>
      <c r="B42" s="20"/>
      <c r="C42" s="20"/>
      <c r="D42" s="22"/>
      <c r="E42" s="22"/>
      <c r="F42" s="22"/>
    </row>
    <row r="43" spans="1:6" s="37" customFormat="1" ht="12.75">
      <c r="A43" s="37" t="s">
        <v>334</v>
      </c>
      <c r="B43" s="20" t="s">
        <v>0</v>
      </c>
      <c r="C43" s="20"/>
      <c r="D43" s="22"/>
      <c r="E43" s="22"/>
      <c r="F43" s="22"/>
    </row>
    <row r="44" spans="2:6" s="37" customFormat="1" ht="12.75">
      <c r="B44" s="20"/>
      <c r="C44" s="20"/>
      <c r="D44" s="22"/>
      <c r="E44" s="22"/>
      <c r="F44" s="22"/>
    </row>
    <row r="45" spans="1:6" s="37" customFormat="1" ht="12.75">
      <c r="A45" s="15"/>
      <c r="B45" s="15">
        <v>6118</v>
      </c>
      <c r="C45" s="15" t="s">
        <v>433</v>
      </c>
      <c r="D45" s="10">
        <v>250000</v>
      </c>
      <c r="E45" s="22">
        <v>-85667.62</v>
      </c>
      <c r="F45" s="23">
        <f>SUM(D45:E45)</f>
        <v>164332.38</v>
      </c>
    </row>
    <row r="46" spans="1:6" s="37" customFormat="1" ht="12.75">
      <c r="A46" s="15"/>
      <c r="B46" s="15"/>
      <c r="C46" s="15"/>
      <c r="D46" s="10"/>
      <c r="E46" s="22"/>
      <c r="F46" s="23"/>
    </row>
    <row r="47" spans="1:6" s="37" customFormat="1" ht="12.75">
      <c r="A47" s="15">
        <v>201424</v>
      </c>
      <c r="B47" s="15">
        <v>3639</v>
      </c>
      <c r="C47" s="15" t="s">
        <v>428</v>
      </c>
      <c r="D47" s="10">
        <v>100000</v>
      </c>
      <c r="E47" s="22">
        <v>245000</v>
      </c>
      <c r="F47" s="23">
        <f>SUM(D47:E47)</f>
        <v>345000</v>
      </c>
    </row>
    <row r="48" spans="1:6" s="37" customFormat="1" ht="12.75">
      <c r="A48" s="15">
        <v>2201518</v>
      </c>
      <c r="B48" s="15">
        <v>3613</v>
      </c>
      <c r="C48" s="15" t="s">
        <v>429</v>
      </c>
      <c r="D48" s="10">
        <v>50000</v>
      </c>
      <c r="E48" s="22">
        <v>60000</v>
      </c>
      <c r="F48" s="23">
        <f>SUM(D48:E48)</f>
        <v>110000</v>
      </c>
    </row>
    <row r="49" spans="1:6" s="37" customFormat="1" ht="12.75">
      <c r="A49" s="15"/>
      <c r="B49" s="15"/>
      <c r="C49" s="15"/>
      <c r="D49" s="10"/>
      <c r="E49" s="22"/>
      <c r="F49" s="23"/>
    </row>
    <row r="50" spans="1:6" s="37" customFormat="1" ht="12.75">
      <c r="A50" s="5">
        <v>201719</v>
      </c>
      <c r="B50" s="7">
        <v>3114</v>
      </c>
      <c r="C50" s="7" t="s">
        <v>449</v>
      </c>
      <c r="D50" s="10">
        <v>140000</v>
      </c>
      <c r="E50" s="22">
        <v>-80000</v>
      </c>
      <c r="F50" s="23">
        <f>SUM(D50:E50)</f>
        <v>60000</v>
      </c>
    </row>
    <row r="51" spans="1:6" s="37" customFormat="1" ht="12.75">
      <c r="A51" s="5">
        <v>201720</v>
      </c>
      <c r="B51" s="7">
        <v>3419</v>
      </c>
      <c r="C51" s="7" t="s">
        <v>450</v>
      </c>
      <c r="D51" s="10">
        <v>220000</v>
      </c>
      <c r="E51" s="22">
        <v>80000</v>
      </c>
      <c r="F51" s="23">
        <f>SUM(D51:E51)</f>
        <v>300000</v>
      </c>
    </row>
    <row r="52" spans="1:6" s="37" customFormat="1" ht="12.75">
      <c r="A52" s="3"/>
      <c r="B52" s="3"/>
      <c r="C52" s="69"/>
      <c r="D52" s="10"/>
      <c r="E52" s="22"/>
      <c r="F52" s="23"/>
    </row>
    <row r="53" spans="1:6" s="37" customFormat="1" ht="12.75">
      <c r="A53" s="5">
        <v>59</v>
      </c>
      <c r="B53" s="5">
        <v>6409</v>
      </c>
      <c r="C53" s="7" t="s">
        <v>337</v>
      </c>
      <c r="D53" s="67">
        <f>'RO č.2 ZM'!F105</f>
        <v>57886</v>
      </c>
      <c r="E53" s="22">
        <v>9600</v>
      </c>
      <c r="F53" s="23">
        <f>SUM(D53:E53)</f>
        <v>67486</v>
      </c>
    </row>
    <row r="54" spans="1:6" s="37" customFormat="1" ht="12.75">
      <c r="A54" s="5"/>
      <c r="B54" s="5"/>
      <c r="C54" s="5"/>
      <c r="D54" s="1"/>
      <c r="E54" s="22"/>
      <c r="F54" s="22"/>
    </row>
    <row r="55" spans="1:6" s="37" customFormat="1" ht="12.75">
      <c r="A55" s="37" t="s">
        <v>338</v>
      </c>
      <c r="B55" s="20"/>
      <c r="C55" s="20"/>
      <c r="D55" s="25" t="s">
        <v>329</v>
      </c>
      <c r="E55" s="22">
        <f>SUM(E42:E53)</f>
        <v>228932.38</v>
      </c>
      <c r="F55" s="25" t="s">
        <v>329</v>
      </c>
    </row>
    <row r="56" spans="4:6" ht="12.75">
      <c r="D56" s="23"/>
      <c r="F56" s="23"/>
    </row>
    <row r="57" spans="1:6" s="37" customFormat="1" ht="12.75">
      <c r="A57" s="37" t="s">
        <v>440</v>
      </c>
      <c r="B57" s="20"/>
      <c r="C57" s="20"/>
      <c r="D57" s="25" t="s">
        <v>329</v>
      </c>
      <c r="E57" s="22">
        <f>'RO č.2 ZM'!E110</f>
        <v>232437348.73000002</v>
      </c>
      <c r="F57" s="25" t="s">
        <v>329</v>
      </c>
    </row>
    <row r="58" spans="1:6" s="37" customFormat="1" ht="12.75">
      <c r="A58" s="38" t="s">
        <v>441</v>
      </c>
      <c r="B58" s="60"/>
      <c r="C58" s="60"/>
      <c r="D58" s="66" t="s">
        <v>329</v>
      </c>
      <c r="E58" s="19">
        <f>SUM(E55+E57)</f>
        <v>232666281.11</v>
      </c>
      <c r="F58" s="66" t="s">
        <v>329</v>
      </c>
    </row>
    <row r="59" spans="4:6" ht="12.75">
      <c r="D59" s="23"/>
      <c r="F59" s="23"/>
    </row>
    <row r="60" spans="1:6" ht="12.75">
      <c r="A60" s="37" t="s">
        <v>339</v>
      </c>
      <c r="D60" s="25" t="s">
        <v>329</v>
      </c>
      <c r="E60" s="22">
        <f>SUM(E37-E55)</f>
        <v>0</v>
      </c>
      <c r="F60" s="25" t="s">
        <v>329</v>
      </c>
    </row>
    <row r="61" spans="1:6" ht="12.75">
      <c r="A61" s="37"/>
      <c r="F61" s="23"/>
    </row>
    <row r="62" ht="12.75">
      <c r="A62" s="37"/>
    </row>
    <row r="63" ht="12.75">
      <c r="A63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="125" zoomScaleNormal="125" zoomScalePageLayoutView="0" workbookViewId="0" topLeftCell="A1">
      <pane ySplit="5" topLeftCell="A54" activePane="bottomLeft" state="frozen"/>
      <selection pane="topLeft" activeCell="A1" sqref="A1"/>
      <selection pane="bottomLeft" activeCell="A81" sqref="A81:F81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434</v>
      </c>
      <c r="B2" s="60"/>
      <c r="C2" s="60"/>
      <c r="D2" s="60"/>
      <c r="E2" s="19"/>
      <c r="F2" s="60"/>
      <c r="G2" s="39"/>
    </row>
    <row r="3" spans="1:7" ht="12.75">
      <c r="A3" s="38" t="s">
        <v>435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9">
        <v>1122</v>
      </c>
      <c r="C9" s="9" t="s">
        <v>461</v>
      </c>
      <c r="D9" s="10">
        <v>7200000</v>
      </c>
      <c r="E9" s="22">
        <v>220640</v>
      </c>
      <c r="F9" s="23">
        <f>SUM(D9:E9)</f>
        <v>7420640</v>
      </c>
    </row>
    <row r="10" spans="2:6" s="37" customFormat="1" ht="12.75">
      <c r="B10" s="9"/>
      <c r="C10" s="9"/>
      <c r="D10" s="10"/>
      <c r="E10" s="22"/>
      <c r="F10" s="23"/>
    </row>
    <row r="11" spans="1:6" s="37" customFormat="1" ht="12.75">
      <c r="A11" s="15">
        <v>2212</v>
      </c>
      <c r="B11" s="9">
        <v>3119</v>
      </c>
      <c r="C11" s="9" t="s">
        <v>527</v>
      </c>
      <c r="D11" s="10">
        <v>0</v>
      </c>
      <c r="E11" s="22">
        <v>2000000</v>
      </c>
      <c r="F11" s="23">
        <f>SUM(D11:E11)</f>
        <v>2000000</v>
      </c>
    </row>
    <row r="12" spans="1:6" s="37" customFormat="1" ht="12.75">
      <c r="A12" s="15"/>
      <c r="B12" s="9"/>
      <c r="C12" s="9"/>
      <c r="D12" s="10"/>
      <c r="E12" s="22"/>
      <c r="F12" s="23"/>
    </row>
    <row r="13" spans="1:6" s="37" customFormat="1" ht="12.75">
      <c r="A13" s="15">
        <v>3639</v>
      </c>
      <c r="B13" s="9">
        <v>3122</v>
      </c>
      <c r="C13" s="9" t="s">
        <v>470</v>
      </c>
      <c r="D13" s="10">
        <v>0</v>
      </c>
      <c r="E13" s="22">
        <v>550000</v>
      </c>
      <c r="F13" s="23">
        <f>SUM(D13:E13)</f>
        <v>550000</v>
      </c>
    </row>
    <row r="14" spans="2:6" s="37" customFormat="1" ht="12.75">
      <c r="B14" s="9"/>
      <c r="C14" s="9"/>
      <c r="D14" s="10"/>
      <c r="E14" s="22"/>
      <c r="F14" s="20"/>
    </row>
    <row r="15" spans="3:6" s="37" customFormat="1" ht="12.75">
      <c r="C15" s="15" t="s">
        <v>455</v>
      </c>
      <c r="D15" s="20"/>
      <c r="E15" s="22"/>
      <c r="F15" s="20"/>
    </row>
    <row r="16" spans="2:6" s="37" customFormat="1" ht="12.75">
      <c r="B16" s="15">
        <v>4116</v>
      </c>
      <c r="C16" s="5" t="s">
        <v>456</v>
      </c>
      <c r="D16" s="23">
        <v>0</v>
      </c>
      <c r="E16" s="22">
        <v>169123.2</v>
      </c>
      <c r="F16" s="23">
        <f>SUM(D16:E16)</f>
        <v>169123.2</v>
      </c>
    </row>
    <row r="17" spans="2:6" s="37" customFormat="1" ht="12.75">
      <c r="B17" s="15"/>
      <c r="C17" s="5"/>
      <c r="D17" s="23"/>
      <c r="E17" s="22"/>
      <c r="F17" s="23"/>
    </row>
    <row r="18" spans="2:6" s="37" customFormat="1" ht="12.75">
      <c r="B18" s="15"/>
      <c r="C18" s="15" t="s">
        <v>157</v>
      </c>
      <c r="D18" s="23"/>
      <c r="E18" s="22"/>
      <c r="F18" s="23"/>
    </row>
    <row r="19" spans="2:6" s="37" customFormat="1" ht="12.75">
      <c r="B19" s="15">
        <v>4122</v>
      </c>
      <c r="C19" s="15" t="s">
        <v>459</v>
      </c>
      <c r="D19" s="23">
        <v>0</v>
      </c>
      <c r="E19" s="22">
        <v>30000</v>
      </c>
      <c r="F19" s="23">
        <f>SUM(D19:E19)</f>
        <v>30000</v>
      </c>
    </row>
    <row r="20" spans="2:6" s="37" customFormat="1" ht="12.75">
      <c r="B20" s="15"/>
      <c r="C20" s="15"/>
      <c r="D20" s="23"/>
      <c r="E20" s="22"/>
      <c r="F20" s="23"/>
    </row>
    <row r="21" spans="2:6" s="37" customFormat="1" ht="12.75">
      <c r="B21" s="15"/>
      <c r="C21" s="15" t="s">
        <v>476</v>
      </c>
      <c r="D21" s="23"/>
      <c r="E21" s="22"/>
      <c r="F21" s="23"/>
    </row>
    <row r="22" spans="2:6" s="37" customFormat="1" ht="12.75">
      <c r="B22" s="71">
        <v>4222</v>
      </c>
      <c r="C22" s="15" t="s">
        <v>469</v>
      </c>
      <c r="D22" s="23">
        <v>0</v>
      </c>
      <c r="E22" s="22">
        <v>150000</v>
      </c>
      <c r="F22" s="23">
        <f>SUM(D22:E22)</f>
        <v>150000</v>
      </c>
    </row>
    <row r="23" spans="1:6" s="37" customFormat="1" ht="12.75">
      <c r="A23" s="9"/>
      <c r="B23" s="9"/>
      <c r="C23" s="15"/>
      <c r="D23" s="23"/>
      <c r="E23" s="22"/>
      <c r="F23" s="23"/>
    </row>
    <row r="24" spans="1:6" s="37" customFormat="1" ht="12.75">
      <c r="A24" s="9"/>
      <c r="B24" s="15"/>
      <c r="C24" s="15" t="s">
        <v>158</v>
      </c>
      <c r="D24" s="10"/>
      <c r="E24" s="22"/>
      <c r="F24" s="23"/>
    </row>
    <row r="25" spans="1:6" s="37" customFormat="1" ht="12.75">
      <c r="A25" s="9"/>
      <c r="B25" s="15">
        <v>4216</v>
      </c>
      <c r="C25" s="9" t="s">
        <v>278</v>
      </c>
      <c r="D25" s="10">
        <v>18000000</v>
      </c>
      <c r="E25" s="22">
        <v>-18000000</v>
      </c>
      <c r="F25" s="23">
        <f>SUM(D25:E25)</f>
        <v>0</v>
      </c>
    </row>
    <row r="26" spans="2:6" s="37" customFormat="1" ht="12.75">
      <c r="B26" s="68"/>
      <c r="C26" s="9" t="s">
        <v>453</v>
      </c>
      <c r="D26" s="10"/>
      <c r="E26" s="22"/>
      <c r="F26" s="23"/>
    </row>
    <row r="27" spans="2:6" s="37" customFormat="1" ht="12.75">
      <c r="B27" s="68"/>
      <c r="C27" s="9"/>
      <c r="D27" s="10"/>
      <c r="E27" s="22"/>
      <c r="F27" s="23"/>
    </row>
    <row r="28" spans="1:6" s="37" customFormat="1" ht="12.75">
      <c r="A28" s="37" t="s">
        <v>328</v>
      </c>
      <c r="B28" s="15"/>
      <c r="C28" s="15"/>
      <c r="D28" s="25" t="s">
        <v>329</v>
      </c>
      <c r="E28" s="22">
        <f>SUM(E5:E26)</f>
        <v>-14880236.8</v>
      </c>
      <c r="F28" s="25" t="s">
        <v>329</v>
      </c>
    </row>
    <row r="29" spans="4:6" ht="12.75">
      <c r="D29" s="23"/>
      <c r="F29" s="23"/>
    </row>
    <row r="30" spans="1:6" s="37" customFormat="1" ht="12.75">
      <c r="A30" s="37" t="s">
        <v>442</v>
      </c>
      <c r="B30" s="20"/>
      <c r="C30" s="20"/>
      <c r="D30" s="25" t="s">
        <v>329</v>
      </c>
      <c r="E30" s="22">
        <f>'RO č.3 RM'!E31</f>
        <v>155568090.11</v>
      </c>
      <c r="F30" s="25" t="s">
        <v>329</v>
      </c>
    </row>
    <row r="31" spans="1:6" s="37" customFormat="1" ht="12.75">
      <c r="A31" s="38" t="s">
        <v>443</v>
      </c>
      <c r="B31" s="60"/>
      <c r="C31" s="60"/>
      <c r="D31" s="66" t="s">
        <v>329</v>
      </c>
      <c r="E31" s="19">
        <f>SUM(E28+E30)</f>
        <v>140687853.31</v>
      </c>
      <c r="F31" s="66" t="s">
        <v>329</v>
      </c>
    </row>
    <row r="32" spans="4:7" ht="12.75">
      <c r="D32" s="23"/>
      <c r="F32" s="23"/>
      <c r="G32" s="16"/>
    </row>
    <row r="33" spans="1:6" s="37" customFormat="1" ht="12.75">
      <c r="A33" s="37" t="s">
        <v>10</v>
      </c>
      <c r="B33" s="20"/>
      <c r="C33" s="20"/>
      <c r="D33" s="22"/>
      <c r="E33" s="22"/>
      <c r="F33" s="22"/>
    </row>
    <row r="34" spans="2:6" s="37" customFormat="1" ht="12.75">
      <c r="B34" s="20"/>
      <c r="C34" s="20"/>
      <c r="D34" s="22"/>
      <c r="E34" s="22"/>
      <c r="F34" s="22"/>
    </row>
    <row r="35" spans="2:6" s="37" customFormat="1" ht="12.75">
      <c r="B35" s="9">
        <v>8124</v>
      </c>
      <c r="C35" s="9" t="s">
        <v>110</v>
      </c>
      <c r="D35" s="22"/>
      <c r="E35" s="22"/>
      <c r="F35" s="22"/>
    </row>
    <row r="36" spans="2:6" s="37" customFormat="1" ht="12.75">
      <c r="B36" s="20"/>
      <c r="C36" s="9" t="s">
        <v>454</v>
      </c>
      <c r="D36" s="10">
        <v>-18000000</v>
      </c>
      <c r="E36" s="22">
        <v>18000000</v>
      </c>
      <c r="F36" s="23">
        <f>SUM(D36:E36)</f>
        <v>0</v>
      </c>
    </row>
    <row r="37" spans="1:6" ht="12.75">
      <c r="A37" s="33"/>
      <c r="B37" s="9"/>
      <c r="C37" s="9"/>
      <c r="D37" s="18"/>
      <c r="F37" s="23"/>
    </row>
    <row r="38" spans="1:6" s="37" customFormat="1" ht="12.75">
      <c r="A38" s="37" t="s">
        <v>331</v>
      </c>
      <c r="B38" s="20"/>
      <c r="C38" s="20"/>
      <c r="D38" s="25" t="s">
        <v>329</v>
      </c>
      <c r="E38" s="22">
        <f>SUM(E33:E37)</f>
        <v>18000000</v>
      </c>
      <c r="F38" s="25" t="s">
        <v>329</v>
      </c>
    </row>
    <row r="39" spans="1:6" s="37" customFormat="1" ht="12.75">
      <c r="A39" s="37" t="s">
        <v>332</v>
      </c>
      <c r="B39" s="20"/>
      <c r="C39" s="20"/>
      <c r="D39" s="25" t="s">
        <v>329</v>
      </c>
      <c r="E39" s="22">
        <f>SUM(E28+E38)</f>
        <v>3119763.1999999993</v>
      </c>
      <c r="F39" s="25" t="s">
        <v>329</v>
      </c>
    </row>
    <row r="40" spans="4:6" ht="12.75">
      <c r="D40" s="23"/>
      <c r="F40" s="23"/>
    </row>
    <row r="41" spans="1:6" s="37" customFormat="1" ht="12.75">
      <c r="A41" s="37" t="s">
        <v>444</v>
      </c>
      <c r="B41" s="20"/>
      <c r="C41" s="20"/>
      <c r="D41" s="25" t="s">
        <v>329</v>
      </c>
      <c r="E41" s="22">
        <f>'RO č.3 RM'!E40</f>
        <v>232666281.11</v>
      </c>
      <c r="F41" s="25" t="s">
        <v>329</v>
      </c>
    </row>
    <row r="42" spans="1:6" s="37" customFormat="1" ht="12.75">
      <c r="A42" s="38" t="s">
        <v>445</v>
      </c>
      <c r="B42" s="60"/>
      <c r="C42" s="60"/>
      <c r="D42" s="66" t="s">
        <v>329</v>
      </c>
      <c r="E42" s="19">
        <f>SUM(E39+E41)</f>
        <v>235786044.31</v>
      </c>
      <c r="F42" s="66" t="s">
        <v>329</v>
      </c>
    </row>
    <row r="43" spans="2:6" s="37" customFormat="1" ht="12.75">
      <c r="B43" s="20"/>
      <c r="C43" s="20"/>
      <c r="D43" s="22"/>
      <c r="E43" s="22"/>
      <c r="F43" s="22"/>
    </row>
    <row r="44" spans="1:6" s="37" customFormat="1" ht="15">
      <c r="A44" s="64" t="s">
        <v>333</v>
      </c>
      <c r="B44" s="20"/>
      <c r="C44" s="20"/>
      <c r="D44" s="22"/>
      <c r="E44" s="22"/>
      <c r="F44" s="22"/>
    </row>
    <row r="45" spans="1:6" s="37" customFormat="1" ht="12.75">
      <c r="A45" s="37" t="s">
        <v>334</v>
      </c>
      <c r="B45" s="20" t="s">
        <v>0</v>
      </c>
      <c r="C45" s="20"/>
      <c r="D45" s="22"/>
      <c r="E45" s="22"/>
      <c r="F45" s="22"/>
    </row>
    <row r="46" spans="2:6" s="37" customFormat="1" ht="12.75">
      <c r="B46" s="20"/>
      <c r="C46" s="20"/>
      <c r="D46" s="22"/>
      <c r="E46" s="22"/>
      <c r="F46" s="22"/>
    </row>
    <row r="47" spans="1:6" s="37" customFormat="1" ht="12.75">
      <c r="A47" s="15">
        <v>10</v>
      </c>
      <c r="B47" s="15">
        <v>2212</v>
      </c>
      <c r="C47" s="15" t="s">
        <v>465</v>
      </c>
      <c r="D47" s="10">
        <v>3000000</v>
      </c>
      <c r="E47" s="22">
        <v>50000</v>
      </c>
      <c r="F47" s="23">
        <f>SUM(D47:E47)</f>
        <v>3050000</v>
      </c>
    </row>
    <row r="48" spans="1:6" s="37" customFormat="1" ht="12.75">
      <c r="A48" s="15"/>
      <c r="B48" s="15"/>
      <c r="C48" s="15"/>
      <c r="D48" s="10"/>
      <c r="E48" s="22"/>
      <c r="F48" s="23"/>
    </row>
    <row r="49" spans="1:6" s="37" customFormat="1" ht="12.75">
      <c r="A49" s="15">
        <v>21</v>
      </c>
      <c r="B49" s="15">
        <v>2321</v>
      </c>
      <c r="C49" s="15" t="s">
        <v>463</v>
      </c>
      <c r="D49" s="10">
        <v>500000</v>
      </c>
      <c r="E49" s="22">
        <v>-250000</v>
      </c>
      <c r="F49" s="23">
        <f>SUM(D49:E49)</f>
        <v>250000</v>
      </c>
    </row>
    <row r="50" spans="2:6" s="37" customFormat="1" ht="12.75">
      <c r="B50" s="20"/>
      <c r="C50" s="20"/>
      <c r="D50" s="22"/>
      <c r="E50" s="22"/>
      <c r="F50" s="22"/>
    </row>
    <row r="51" spans="1:6" s="37" customFormat="1" ht="12.75">
      <c r="A51" s="15" t="s">
        <v>118</v>
      </c>
      <c r="B51" s="15"/>
      <c r="C51" s="20"/>
      <c r="D51" s="22"/>
      <c r="E51" s="22"/>
      <c r="F51" s="22"/>
    </row>
    <row r="52" spans="1:6" s="37" customFormat="1" ht="12.75">
      <c r="A52" s="15">
        <v>2</v>
      </c>
      <c r="B52" s="15">
        <v>3111</v>
      </c>
      <c r="C52" s="15" t="s">
        <v>457</v>
      </c>
      <c r="D52" s="23">
        <v>0</v>
      </c>
      <c r="E52" s="22">
        <v>169123.2</v>
      </c>
      <c r="F52" s="23">
        <f>SUM(D52:E52)</f>
        <v>169123.2</v>
      </c>
    </row>
    <row r="53" spans="1:6" s="37" customFormat="1" ht="12.75">
      <c r="A53" s="15"/>
      <c r="B53" s="15"/>
      <c r="C53" s="15"/>
      <c r="D53" s="23"/>
      <c r="E53" s="22"/>
      <c r="F53" s="23"/>
    </row>
    <row r="54" spans="1:6" s="37" customFormat="1" ht="12.75">
      <c r="A54" s="15">
        <v>71</v>
      </c>
      <c r="B54" s="15">
        <v>3419</v>
      </c>
      <c r="C54" s="20" t="s">
        <v>466</v>
      </c>
      <c r="D54" s="10">
        <v>3300000</v>
      </c>
      <c r="E54" s="22">
        <v>-360000</v>
      </c>
      <c r="F54" s="23">
        <f>SUM(D54:E54)</f>
        <v>2940000</v>
      </c>
    </row>
    <row r="55" spans="1:6" s="37" customFormat="1" ht="12.75">
      <c r="A55" s="15"/>
      <c r="B55" s="15"/>
      <c r="C55" s="20"/>
      <c r="D55" s="10"/>
      <c r="E55" s="22"/>
      <c r="F55" s="23"/>
    </row>
    <row r="56" spans="1:6" s="37" customFormat="1" ht="12.75">
      <c r="A56" s="15">
        <v>8808</v>
      </c>
      <c r="B56" s="15">
        <v>3612</v>
      </c>
      <c r="C56" s="15" t="s">
        <v>458</v>
      </c>
      <c r="D56" s="23">
        <v>1450000</v>
      </c>
      <c r="E56" s="22">
        <v>350000</v>
      </c>
      <c r="F56" s="23">
        <f>SUM(D56:E56)</f>
        <v>1800000</v>
      </c>
    </row>
    <row r="57" spans="2:6" s="37" customFormat="1" ht="12.75">
      <c r="B57" s="20"/>
      <c r="C57" s="20"/>
      <c r="D57" s="22"/>
      <c r="E57" s="22"/>
      <c r="F57" s="22"/>
    </row>
    <row r="58" spans="1:6" s="37" customFormat="1" ht="12.75">
      <c r="A58" s="15" t="s">
        <v>124</v>
      </c>
      <c r="B58" s="15"/>
      <c r="C58" s="20"/>
      <c r="D58" s="10"/>
      <c r="E58" s="22"/>
      <c r="F58" s="22"/>
    </row>
    <row r="59" spans="1:6" s="37" customFormat="1" ht="12.75">
      <c r="A59" s="15">
        <v>0</v>
      </c>
      <c r="B59" s="15">
        <v>3511</v>
      </c>
      <c r="C59" s="15" t="s">
        <v>448</v>
      </c>
      <c r="D59" s="10">
        <v>0</v>
      </c>
      <c r="E59" s="22">
        <v>176128</v>
      </c>
      <c r="F59" s="23">
        <f>SUM(D59:E59)</f>
        <v>176128</v>
      </c>
    </row>
    <row r="60" spans="1:6" s="37" customFormat="1" ht="12.75">
      <c r="A60" s="15"/>
      <c r="B60" s="15"/>
      <c r="C60" s="15"/>
      <c r="D60" s="10"/>
      <c r="E60" s="22"/>
      <c r="F60" s="23"/>
    </row>
    <row r="61" spans="1:6" s="37" customFormat="1" ht="12.75">
      <c r="A61" s="15">
        <v>191</v>
      </c>
      <c r="B61" s="15">
        <v>3745</v>
      </c>
      <c r="C61" s="15" t="s">
        <v>464</v>
      </c>
      <c r="D61" s="10">
        <v>700000</v>
      </c>
      <c r="E61" s="22">
        <v>250000</v>
      </c>
      <c r="F61" s="23">
        <f>SUM(D61:E61)</f>
        <v>950000</v>
      </c>
    </row>
    <row r="62" spans="1:6" s="37" customFormat="1" ht="12.75">
      <c r="A62" s="15"/>
      <c r="B62" s="15"/>
      <c r="C62" s="15"/>
      <c r="D62" s="10"/>
      <c r="E62" s="22"/>
      <c r="F62" s="23"/>
    </row>
    <row r="63" spans="1:6" s="37" customFormat="1" ht="12.75">
      <c r="A63" s="15">
        <v>171</v>
      </c>
      <c r="B63" s="15">
        <v>5512</v>
      </c>
      <c r="C63" s="15" t="s">
        <v>460</v>
      </c>
      <c r="D63" s="10">
        <v>300000</v>
      </c>
      <c r="E63" s="22">
        <v>30000</v>
      </c>
      <c r="F63" s="23">
        <f>SUM(D63:E63)</f>
        <v>330000</v>
      </c>
    </row>
    <row r="64" spans="1:6" s="37" customFormat="1" ht="12.75">
      <c r="A64" s="15"/>
      <c r="B64" s="15"/>
      <c r="C64" s="15"/>
      <c r="D64" s="10"/>
      <c r="E64" s="22"/>
      <c r="F64" s="23"/>
    </row>
    <row r="65" spans="1:6" s="37" customFormat="1" ht="12.75">
      <c r="A65" s="15">
        <v>0</v>
      </c>
      <c r="B65" s="15">
        <v>6399</v>
      </c>
      <c r="C65" s="15" t="s">
        <v>462</v>
      </c>
      <c r="D65" s="10">
        <v>7000000</v>
      </c>
      <c r="E65" s="22">
        <v>280159</v>
      </c>
      <c r="F65" s="23">
        <f>SUM(D65:E65)</f>
        <v>7280159</v>
      </c>
    </row>
    <row r="66" spans="1:6" s="37" customFormat="1" ht="12.75">
      <c r="A66" s="15"/>
      <c r="B66" s="15"/>
      <c r="C66" s="15"/>
      <c r="D66" s="10"/>
      <c r="E66" s="22"/>
      <c r="F66" s="23"/>
    </row>
    <row r="67" spans="1:6" s="37" customFormat="1" ht="12.75">
      <c r="A67" s="20">
        <v>24</v>
      </c>
      <c r="B67" s="20">
        <v>2310</v>
      </c>
      <c r="C67" s="20" t="s">
        <v>80</v>
      </c>
      <c r="D67" s="10"/>
      <c r="E67" s="22"/>
      <c r="F67" s="23"/>
    </row>
    <row r="68" spans="1:6" s="37" customFormat="1" ht="12.75">
      <c r="A68" s="15"/>
      <c r="B68" s="20">
        <v>2321</v>
      </c>
      <c r="C68" s="69" t="s">
        <v>471</v>
      </c>
      <c r="D68" s="70">
        <v>3000000</v>
      </c>
      <c r="E68" s="22">
        <v>-1200000</v>
      </c>
      <c r="F68" s="23">
        <f>SUM(D68:E68)</f>
        <v>1800000</v>
      </c>
    </row>
    <row r="69" spans="1:6" s="37" customFormat="1" ht="12.75">
      <c r="A69" s="15"/>
      <c r="B69" s="15"/>
      <c r="C69" s="69" t="s">
        <v>472</v>
      </c>
      <c r="D69" s="70">
        <v>1600000</v>
      </c>
      <c r="E69" s="22">
        <v>200000</v>
      </c>
      <c r="F69" s="23">
        <f>SUM(D69:E69)</f>
        <v>1800000</v>
      </c>
    </row>
    <row r="70" spans="1:6" s="37" customFormat="1" ht="12.75">
      <c r="A70" s="15"/>
      <c r="B70" s="15"/>
      <c r="C70" s="69"/>
      <c r="D70" s="70"/>
      <c r="E70" s="22"/>
      <c r="F70" s="23"/>
    </row>
    <row r="71" spans="1:6" s="37" customFormat="1" ht="12.75">
      <c r="A71" s="15">
        <v>1113</v>
      </c>
      <c r="B71" s="15">
        <v>2212</v>
      </c>
      <c r="C71" s="15" t="s">
        <v>467</v>
      </c>
      <c r="D71" s="10">
        <v>0</v>
      </c>
      <c r="E71" s="22">
        <v>2000000</v>
      </c>
      <c r="F71" s="23">
        <f>SUM(D71:E71)</f>
        <v>2000000</v>
      </c>
    </row>
    <row r="72" spans="1:6" s="37" customFormat="1" ht="12.75">
      <c r="A72" s="15"/>
      <c r="B72" s="15"/>
      <c r="C72" s="15"/>
      <c r="D72" s="10"/>
      <c r="E72" s="22"/>
      <c r="F72" s="23"/>
    </row>
    <row r="73" spans="1:6" s="37" customFormat="1" ht="12.75">
      <c r="A73" s="15">
        <v>1236</v>
      </c>
      <c r="B73" s="15"/>
      <c r="C73" s="15" t="s">
        <v>477</v>
      </c>
      <c r="D73" s="70">
        <v>1000000</v>
      </c>
      <c r="E73" s="22">
        <v>500000</v>
      </c>
      <c r="F73" s="23">
        <f>SUM(D73:E73)</f>
        <v>1500000</v>
      </c>
    </row>
    <row r="74" spans="1:6" s="37" customFormat="1" ht="12.75">
      <c r="A74" s="15"/>
      <c r="B74" s="15"/>
      <c r="C74" s="15"/>
      <c r="D74" s="10"/>
      <c r="E74" s="22"/>
      <c r="F74" s="23"/>
    </row>
    <row r="75" spans="1:6" s="37" customFormat="1" ht="12.75">
      <c r="A75" s="5">
        <v>201601</v>
      </c>
      <c r="B75" s="3">
        <v>2219</v>
      </c>
      <c r="C75" s="15" t="s">
        <v>451</v>
      </c>
      <c r="D75" s="10">
        <v>300000</v>
      </c>
      <c r="E75" s="22">
        <v>450000</v>
      </c>
      <c r="F75" s="23">
        <f>SUM(D75:E75)</f>
        <v>750000</v>
      </c>
    </row>
    <row r="76" spans="1:6" s="37" customFormat="1" ht="12.75">
      <c r="A76" s="5"/>
      <c r="B76" s="3"/>
      <c r="C76" s="15"/>
      <c r="D76" s="10"/>
      <c r="E76" s="22"/>
      <c r="F76" s="23"/>
    </row>
    <row r="77" spans="1:6" s="37" customFormat="1" ht="12.75">
      <c r="A77" s="7">
        <v>201604</v>
      </c>
      <c r="B77" s="3">
        <v>3639</v>
      </c>
      <c r="C77" s="3" t="s">
        <v>475</v>
      </c>
      <c r="D77" s="10">
        <v>3000000</v>
      </c>
      <c r="E77" s="22">
        <v>1800000</v>
      </c>
      <c r="F77" s="23">
        <f>SUM(D77:E77)</f>
        <v>4800000</v>
      </c>
    </row>
    <row r="78" spans="1:6" s="37" customFormat="1" ht="12.75">
      <c r="A78" s="15"/>
      <c r="B78" s="15"/>
      <c r="C78" s="15"/>
      <c r="D78" s="10"/>
      <c r="E78" s="22"/>
      <c r="F78" s="23"/>
    </row>
    <row r="79" spans="1:6" s="37" customFormat="1" ht="12.75">
      <c r="A79" s="15">
        <v>201710</v>
      </c>
      <c r="B79" s="15">
        <v>3612</v>
      </c>
      <c r="C79" s="15" t="s">
        <v>452</v>
      </c>
      <c r="D79" s="10">
        <v>300000</v>
      </c>
      <c r="E79" s="22">
        <v>-250000</v>
      </c>
      <c r="F79" s="23">
        <f>SUM(D79:E79)</f>
        <v>50000</v>
      </c>
    </row>
    <row r="80" spans="1:6" s="37" customFormat="1" ht="12.75">
      <c r="A80" s="15"/>
      <c r="B80" s="15"/>
      <c r="C80" s="15"/>
      <c r="D80" s="10"/>
      <c r="E80" s="22"/>
      <c r="F80" s="23"/>
    </row>
    <row r="81" spans="1:6" s="37" customFormat="1" ht="12.75">
      <c r="A81" s="5">
        <v>201713</v>
      </c>
      <c r="B81" s="3">
        <v>3113</v>
      </c>
      <c r="C81" s="15" t="s">
        <v>417</v>
      </c>
      <c r="D81" s="10">
        <v>43250000</v>
      </c>
      <c r="E81" s="22">
        <v>-2400000</v>
      </c>
      <c r="F81" s="23">
        <f>SUM(D81:E81)</f>
        <v>40850000</v>
      </c>
    </row>
    <row r="82" spans="1:6" s="37" customFormat="1" ht="12.75">
      <c r="A82" s="15"/>
      <c r="B82" s="15"/>
      <c r="C82" s="15"/>
      <c r="D82" s="10"/>
      <c r="E82" s="22"/>
      <c r="F82" s="23"/>
    </row>
    <row r="83" spans="1:6" s="37" customFormat="1" ht="12.75">
      <c r="A83" s="7">
        <v>201715</v>
      </c>
      <c r="B83" s="3">
        <v>3639</v>
      </c>
      <c r="C83" s="15" t="s">
        <v>473</v>
      </c>
      <c r="D83" s="10">
        <v>29700000</v>
      </c>
      <c r="E83" s="22">
        <v>800000</v>
      </c>
      <c r="F83" s="23">
        <f>SUM(D83:E83)</f>
        <v>30500000</v>
      </c>
    </row>
    <row r="84" spans="1:6" s="37" customFormat="1" ht="12.75">
      <c r="A84" s="15"/>
      <c r="B84" s="15"/>
      <c r="C84" s="15"/>
      <c r="D84" s="10"/>
      <c r="E84" s="22"/>
      <c r="F84" s="23"/>
    </row>
    <row r="85" spans="1:6" s="37" customFormat="1" ht="12.75">
      <c r="A85" s="15">
        <v>201805</v>
      </c>
      <c r="B85" s="15">
        <v>6171</v>
      </c>
      <c r="C85" s="15" t="s">
        <v>468</v>
      </c>
      <c r="D85" s="10">
        <v>0</v>
      </c>
      <c r="E85" s="22">
        <v>380000</v>
      </c>
      <c r="F85" s="23">
        <f>SUM(D85:E85)</f>
        <v>380000</v>
      </c>
    </row>
    <row r="86" spans="1:6" s="37" customFormat="1" ht="12.75">
      <c r="A86" s="15"/>
      <c r="B86" s="15"/>
      <c r="C86" s="15"/>
      <c r="D86" s="10"/>
      <c r="E86" s="22"/>
      <c r="F86" s="23"/>
    </row>
    <row r="87" spans="1:6" s="37" customFormat="1" ht="12.75">
      <c r="A87" s="15">
        <v>201806</v>
      </c>
      <c r="B87" s="15">
        <v>2219</v>
      </c>
      <c r="C87" s="15" t="s">
        <v>474</v>
      </c>
      <c r="D87" s="10">
        <v>0</v>
      </c>
      <c r="E87" s="22">
        <v>90000</v>
      </c>
      <c r="F87" s="23">
        <f>SUM(D87:E87)</f>
        <v>90000</v>
      </c>
    </row>
    <row r="88" spans="1:6" s="37" customFormat="1" ht="12.75">
      <c r="A88" s="3"/>
      <c r="B88" s="3"/>
      <c r="C88" s="69"/>
      <c r="D88" s="10"/>
      <c r="E88" s="22"/>
      <c r="F88" s="23"/>
    </row>
    <row r="89" spans="1:6" s="37" customFormat="1" ht="12.75">
      <c r="A89" s="5">
        <v>59</v>
      </c>
      <c r="B89" s="5">
        <v>6409</v>
      </c>
      <c r="C89" s="7" t="s">
        <v>337</v>
      </c>
      <c r="D89" s="67">
        <f>'RO č.3 RM'!F53</f>
        <v>67486</v>
      </c>
      <c r="E89" s="22">
        <v>54353</v>
      </c>
      <c r="F89" s="23">
        <f>SUM(D89:E89)</f>
        <v>121839</v>
      </c>
    </row>
    <row r="90" spans="1:6" s="37" customFormat="1" ht="12.75">
      <c r="A90" s="5"/>
      <c r="B90" s="5"/>
      <c r="C90" s="5"/>
      <c r="D90" s="1"/>
      <c r="E90" s="22"/>
      <c r="F90" s="22"/>
    </row>
    <row r="91" spans="1:6" s="37" customFormat="1" ht="12.75">
      <c r="A91" s="37" t="s">
        <v>338</v>
      </c>
      <c r="B91" s="20"/>
      <c r="C91" s="20"/>
      <c r="D91" s="25" t="s">
        <v>329</v>
      </c>
      <c r="E91" s="22">
        <f>SUM(E44:E89)</f>
        <v>3119763.2</v>
      </c>
      <c r="F91" s="25" t="s">
        <v>329</v>
      </c>
    </row>
    <row r="92" spans="4:6" ht="12.75">
      <c r="D92" s="23"/>
      <c r="F92" s="23"/>
    </row>
    <row r="93" spans="1:6" s="37" customFormat="1" ht="12.75">
      <c r="A93" s="37" t="s">
        <v>446</v>
      </c>
      <c r="B93" s="20"/>
      <c r="C93" s="20"/>
      <c r="D93" s="25" t="s">
        <v>329</v>
      </c>
      <c r="E93" s="22">
        <f>'RO č.3 RM'!E58</f>
        <v>232666281.11</v>
      </c>
      <c r="F93" s="25" t="s">
        <v>329</v>
      </c>
    </row>
    <row r="94" spans="1:6" s="37" customFormat="1" ht="12.75">
      <c r="A94" s="38" t="s">
        <v>447</v>
      </c>
      <c r="B94" s="60"/>
      <c r="C94" s="60"/>
      <c r="D94" s="66" t="s">
        <v>329</v>
      </c>
      <c r="E94" s="19">
        <f>SUM(E91+E93)</f>
        <v>235786044.31</v>
      </c>
      <c r="F94" s="66" t="s">
        <v>329</v>
      </c>
    </row>
    <row r="95" spans="4:6" ht="12.75">
      <c r="D95" s="23"/>
      <c r="F95" s="23"/>
    </row>
    <row r="96" spans="1:6" ht="12.75">
      <c r="A96" s="37" t="s">
        <v>339</v>
      </c>
      <c r="D96" s="25" t="s">
        <v>329</v>
      </c>
      <c r="E96" s="22">
        <f>SUM(E39-E91)</f>
        <v>-9.313225746154785E-10</v>
      </c>
      <c r="F96" s="25" t="s">
        <v>329</v>
      </c>
    </row>
    <row r="97" spans="1:6" ht="12.75">
      <c r="A97" s="37"/>
      <c r="F97" s="23"/>
    </row>
    <row r="98" spans="1:6" s="35" customFormat="1" ht="12.75">
      <c r="A98" s="37"/>
      <c r="B98" s="15"/>
      <c r="C98" s="15"/>
      <c r="D98" s="15"/>
      <c r="E98" s="22"/>
      <c r="F98" s="15"/>
    </row>
    <row r="99" ht="12.75">
      <c r="A99" s="37"/>
    </row>
    <row r="100" ht="12.75">
      <c r="A100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B9" sqref="B9:F10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478</v>
      </c>
      <c r="B2" s="60"/>
      <c r="C2" s="60"/>
      <c r="D2" s="60"/>
      <c r="E2" s="19"/>
      <c r="F2" s="60"/>
      <c r="G2" s="39"/>
    </row>
    <row r="3" spans="1:7" ht="12.75">
      <c r="A3" s="38" t="s">
        <v>479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2:6" s="37" customFormat="1" ht="12.75">
      <c r="B9" s="9">
        <v>1334</v>
      </c>
      <c r="C9" s="9" t="s">
        <v>486</v>
      </c>
      <c r="D9" s="10">
        <v>0</v>
      </c>
      <c r="E9" s="22">
        <v>55000</v>
      </c>
      <c r="F9" s="23">
        <f>SUM(D9:E9)</f>
        <v>55000</v>
      </c>
    </row>
    <row r="10" spans="2:6" s="37" customFormat="1" ht="12.75">
      <c r="B10" s="9">
        <v>1356</v>
      </c>
      <c r="C10" s="9" t="s">
        <v>487</v>
      </c>
      <c r="D10" s="10">
        <v>5000</v>
      </c>
      <c r="E10" s="22">
        <v>32000</v>
      </c>
      <c r="F10" s="23">
        <f>SUM(D10:E10)</f>
        <v>37000</v>
      </c>
    </row>
    <row r="11" spans="1:6" s="37" customFormat="1" ht="12.75">
      <c r="A11" s="15"/>
      <c r="B11" s="9"/>
      <c r="C11" s="9"/>
      <c r="D11" s="10"/>
      <c r="E11" s="22"/>
      <c r="F11" s="23"/>
    </row>
    <row r="12" spans="1:6" s="37" customFormat="1" ht="12.75">
      <c r="A12" s="9">
        <v>2144</v>
      </c>
      <c r="B12" s="9">
        <v>2111</v>
      </c>
      <c r="C12" s="9" t="s">
        <v>488</v>
      </c>
      <c r="D12" s="10">
        <v>200000</v>
      </c>
      <c r="E12" s="22">
        <v>50000</v>
      </c>
      <c r="F12" s="23">
        <f>SUM(D12:E12)</f>
        <v>250000</v>
      </c>
    </row>
    <row r="13" spans="1:6" s="37" customFormat="1" ht="12.75">
      <c r="A13" s="15"/>
      <c r="B13" s="9"/>
      <c r="C13" s="9"/>
      <c r="D13" s="10"/>
      <c r="E13" s="22"/>
      <c r="F13" s="23"/>
    </row>
    <row r="14" spans="1:6" s="37" customFormat="1" ht="12.75">
      <c r="A14" s="9">
        <v>2212</v>
      </c>
      <c r="B14" s="9">
        <v>2322</v>
      </c>
      <c r="C14" s="9" t="s">
        <v>489</v>
      </c>
      <c r="D14" s="10">
        <v>0</v>
      </c>
      <c r="E14" s="22">
        <v>68700</v>
      </c>
      <c r="F14" s="23">
        <f>SUM(D14:E14)</f>
        <v>68700</v>
      </c>
    </row>
    <row r="15" spans="1:6" s="37" customFormat="1" ht="12.75">
      <c r="A15" s="9">
        <v>2219</v>
      </c>
      <c r="B15" s="68">
        <v>2111</v>
      </c>
      <c r="C15" s="9" t="s">
        <v>490</v>
      </c>
      <c r="D15" s="10">
        <v>20000</v>
      </c>
      <c r="E15" s="22">
        <v>11800</v>
      </c>
      <c r="F15" s="23">
        <f>SUM(D15:E15)</f>
        <v>31800</v>
      </c>
    </row>
    <row r="16" spans="2:6" s="37" customFormat="1" ht="12.75">
      <c r="B16" s="15"/>
      <c r="C16" s="5"/>
      <c r="D16" s="23"/>
      <c r="E16" s="22"/>
      <c r="F16" s="23"/>
    </row>
    <row r="17" spans="1:6" s="37" customFormat="1" ht="12.75">
      <c r="A17" s="9">
        <v>3631</v>
      </c>
      <c r="B17" s="9">
        <v>2322</v>
      </c>
      <c r="C17" s="9" t="s">
        <v>491</v>
      </c>
      <c r="D17" s="23">
        <v>0</v>
      </c>
      <c r="E17" s="22">
        <v>22600</v>
      </c>
      <c r="F17" s="23">
        <f>SUM(D17:E17)</f>
        <v>22600</v>
      </c>
    </row>
    <row r="18" spans="2:6" s="37" customFormat="1" ht="12.75">
      <c r="B18" s="15"/>
      <c r="C18" s="15"/>
      <c r="D18" s="23"/>
      <c r="E18" s="22"/>
      <c r="F18" s="23"/>
    </row>
    <row r="19" spans="1:6" s="37" customFormat="1" ht="12.75">
      <c r="A19" s="9">
        <v>3769</v>
      </c>
      <c r="B19" s="15">
        <v>2212</v>
      </c>
      <c r="C19" s="15" t="s">
        <v>492</v>
      </c>
      <c r="D19" s="23">
        <v>6000</v>
      </c>
      <c r="E19" s="22">
        <v>12500</v>
      </c>
      <c r="F19" s="23">
        <f>SUM(D19:E19)</f>
        <v>18500</v>
      </c>
    </row>
    <row r="20" spans="2:6" s="37" customFormat="1" ht="12.75">
      <c r="B20" s="15"/>
      <c r="C20" s="15"/>
      <c r="D20" s="23"/>
      <c r="E20" s="22"/>
      <c r="F20" s="23"/>
    </row>
    <row r="21" spans="1:6" s="37" customFormat="1" ht="12.75">
      <c r="A21" s="9">
        <v>6171</v>
      </c>
      <c r="B21" s="9">
        <v>2212</v>
      </c>
      <c r="C21" s="9" t="s">
        <v>493</v>
      </c>
      <c r="D21" s="23">
        <v>0</v>
      </c>
      <c r="E21" s="22">
        <v>2000</v>
      </c>
      <c r="F21" s="23">
        <f>SUM(D21:E21)</f>
        <v>2000</v>
      </c>
    </row>
    <row r="22" spans="1:6" s="37" customFormat="1" ht="12.75">
      <c r="A22" s="9">
        <v>6171</v>
      </c>
      <c r="B22" s="9">
        <v>2324</v>
      </c>
      <c r="C22" s="9" t="s">
        <v>496</v>
      </c>
      <c r="D22" s="10">
        <v>150000</v>
      </c>
      <c r="E22" s="22">
        <v>33800</v>
      </c>
      <c r="F22" s="23">
        <f>SUM(D22:E22)</f>
        <v>183800</v>
      </c>
    </row>
    <row r="23" spans="1:6" s="37" customFormat="1" ht="12.75">
      <c r="A23" s="9"/>
      <c r="B23" s="9"/>
      <c r="C23" s="9"/>
      <c r="D23" s="10"/>
      <c r="E23" s="22"/>
      <c r="F23" s="23"/>
    </row>
    <row r="24" spans="1:6" s="37" customFormat="1" ht="12.75">
      <c r="A24" s="15">
        <v>2212</v>
      </c>
      <c r="B24" s="9">
        <v>3119</v>
      </c>
      <c r="C24" s="9" t="s">
        <v>526</v>
      </c>
      <c r="D24" s="10">
        <v>2000000</v>
      </c>
      <c r="E24" s="22">
        <v>300000</v>
      </c>
      <c r="F24" s="23">
        <f>SUM(D24:E24)</f>
        <v>2300000</v>
      </c>
    </row>
    <row r="25" spans="2:6" s="37" customFormat="1" ht="12.75">
      <c r="B25" s="68"/>
      <c r="C25" s="9"/>
      <c r="D25" s="10"/>
      <c r="E25" s="22"/>
      <c r="F25" s="23"/>
    </row>
    <row r="26" spans="1:6" s="37" customFormat="1" ht="12.75">
      <c r="A26" s="37" t="s">
        <v>328</v>
      </c>
      <c r="B26" s="15"/>
      <c r="C26" s="15"/>
      <c r="D26" s="25" t="s">
        <v>329</v>
      </c>
      <c r="E26" s="22">
        <f>SUM(E5:E24)</f>
        <v>588400</v>
      </c>
      <c r="F26" s="25" t="s">
        <v>329</v>
      </c>
    </row>
    <row r="27" spans="4:6" ht="12.75">
      <c r="D27" s="23"/>
      <c r="F27" s="23"/>
    </row>
    <row r="28" spans="1:6" s="37" customFormat="1" ht="12.75">
      <c r="A28" s="37" t="s">
        <v>482</v>
      </c>
      <c r="B28" s="20"/>
      <c r="C28" s="20"/>
      <c r="D28" s="25" t="s">
        <v>329</v>
      </c>
      <c r="E28" s="22">
        <f>'RO č.4 ZM'!E31</f>
        <v>140687853.31</v>
      </c>
      <c r="F28" s="25" t="s">
        <v>329</v>
      </c>
    </row>
    <row r="29" spans="1:6" s="37" customFormat="1" ht="12.75">
      <c r="A29" s="38" t="s">
        <v>483</v>
      </c>
      <c r="B29" s="60"/>
      <c r="C29" s="60"/>
      <c r="D29" s="66" t="s">
        <v>329</v>
      </c>
      <c r="E29" s="19">
        <f>SUM(E26+E28)</f>
        <v>141276253.31</v>
      </c>
      <c r="F29" s="66" t="s">
        <v>329</v>
      </c>
    </row>
    <row r="30" spans="4:7" ht="12.75">
      <c r="D30" s="23"/>
      <c r="F30" s="23"/>
      <c r="G30" s="16"/>
    </row>
    <row r="31" spans="1:6" s="37" customFormat="1" ht="12.75">
      <c r="A31" s="37" t="s">
        <v>10</v>
      </c>
      <c r="B31" s="20"/>
      <c r="C31" s="20"/>
      <c r="D31" s="22"/>
      <c r="E31" s="22"/>
      <c r="F31" s="22"/>
    </row>
    <row r="32" spans="2:6" s="37" customFormat="1" ht="12.75">
      <c r="B32" s="20"/>
      <c r="C32" s="20"/>
      <c r="D32" s="22"/>
      <c r="E32" s="22"/>
      <c r="F32" s="22"/>
    </row>
    <row r="33" spans="1:6" ht="12.75">
      <c r="A33" s="33"/>
      <c r="B33" s="9"/>
      <c r="C33" s="9"/>
      <c r="D33" s="18"/>
      <c r="F33" s="23"/>
    </row>
    <row r="34" spans="1:6" s="37" customFormat="1" ht="12.75">
      <c r="A34" s="37" t="s">
        <v>331</v>
      </c>
      <c r="B34" s="20"/>
      <c r="C34" s="20"/>
      <c r="D34" s="25" t="s">
        <v>329</v>
      </c>
      <c r="E34" s="22">
        <f>SUM(E31:E33)</f>
        <v>0</v>
      </c>
      <c r="F34" s="25" t="s">
        <v>329</v>
      </c>
    </row>
    <row r="35" spans="1:6" s="37" customFormat="1" ht="12.75">
      <c r="A35" s="37" t="s">
        <v>332</v>
      </c>
      <c r="B35" s="20"/>
      <c r="C35" s="20"/>
      <c r="D35" s="25" t="s">
        <v>329</v>
      </c>
      <c r="E35" s="22">
        <f>SUM(E26+E34)</f>
        <v>588400</v>
      </c>
      <c r="F35" s="25" t="s">
        <v>329</v>
      </c>
    </row>
    <row r="36" spans="4:6" ht="12.75">
      <c r="D36" s="23"/>
      <c r="F36" s="23"/>
    </row>
    <row r="37" spans="1:6" s="37" customFormat="1" ht="12.75">
      <c r="A37" s="37" t="s">
        <v>484</v>
      </c>
      <c r="B37" s="20"/>
      <c r="C37" s="20"/>
      <c r="D37" s="25" t="s">
        <v>329</v>
      </c>
      <c r="E37" s="22">
        <f>'RO č.4 ZM'!E42</f>
        <v>235786044.31</v>
      </c>
      <c r="F37" s="25" t="s">
        <v>329</v>
      </c>
    </row>
    <row r="38" spans="1:6" s="37" customFormat="1" ht="12.75">
      <c r="A38" s="38" t="s">
        <v>485</v>
      </c>
      <c r="B38" s="60"/>
      <c r="C38" s="60"/>
      <c r="D38" s="66" t="s">
        <v>329</v>
      </c>
      <c r="E38" s="19">
        <f>SUM(E35+E37)</f>
        <v>236374444.31</v>
      </c>
      <c r="F38" s="66" t="s">
        <v>329</v>
      </c>
    </row>
    <row r="39" spans="2:6" s="37" customFormat="1" ht="12.75">
      <c r="B39" s="20"/>
      <c r="C39" s="20"/>
      <c r="D39" s="22"/>
      <c r="E39" s="22"/>
      <c r="F39" s="22"/>
    </row>
    <row r="40" spans="1:6" s="37" customFormat="1" ht="15">
      <c r="A40" s="64" t="s">
        <v>333</v>
      </c>
      <c r="B40" s="20"/>
      <c r="C40" s="20"/>
      <c r="D40" s="22"/>
      <c r="E40" s="22"/>
      <c r="F40" s="22"/>
    </row>
    <row r="41" spans="1:6" s="37" customFormat="1" ht="12.75">
      <c r="A41" s="37" t="s">
        <v>334</v>
      </c>
      <c r="B41" s="20" t="s">
        <v>0</v>
      </c>
      <c r="C41" s="20"/>
      <c r="D41" s="22"/>
      <c r="E41" s="22"/>
      <c r="F41" s="22"/>
    </row>
    <row r="42" spans="2:6" s="37" customFormat="1" ht="12.75">
      <c r="B42" s="20"/>
      <c r="C42" s="20"/>
      <c r="D42" s="22"/>
      <c r="E42" s="22"/>
      <c r="F42" s="22"/>
    </row>
    <row r="43" spans="1:6" s="37" customFormat="1" ht="12.75">
      <c r="A43" s="15">
        <v>1113</v>
      </c>
      <c r="B43" s="15">
        <v>2212</v>
      </c>
      <c r="C43" s="15" t="s">
        <v>494</v>
      </c>
      <c r="D43" s="10">
        <v>2000000</v>
      </c>
      <c r="E43" s="22">
        <v>300000</v>
      </c>
      <c r="F43" s="23">
        <f>SUM(D43:E43)</f>
        <v>2300000</v>
      </c>
    </row>
    <row r="44" spans="1:6" s="37" customFormat="1" ht="12.75">
      <c r="A44" s="15"/>
      <c r="B44" s="15"/>
      <c r="C44" s="15"/>
      <c r="D44" s="10"/>
      <c r="E44" s="22"/>
      <c r="F44" s="23"/>
    </row>
    <row r="45" spans="1:6" s="37" customFormat="1" ht="12.75">
      <c r="A45" s="3">
        <v>201802</v>
      </c>
      <c r="B45" s="3">
        <v>4350</v>
      </c>
      <c r="C45" s="69" t="s">
        <v>495</v>
      </c>
      <c r="D45" s="70">
        <v>2000000</v>
      </c>
      <c r="E45" s="22">
        <v>300000</v>
      </c>
      <c r="F45" s="23">
        <f>SUM(D45:E45)</f>
        <v>2300000</v>
      </c>
    </row>
    <row r="46" spans="1:6" s="37" customFormat="1" ht="12.75">
      <c r="A46" s="3"/>
      <c r="B46" s="3"/>
      <c r="C46" s="69"/>
      <c r="D46" s="10"/>
      <c r="E46" s="22"/>
      <c r="F46" s="23"/>
    </row>
    <row r="47" spans="1:6" s="37" customFormat="1" ht="12.75">
      <c r="A47" s="5">
        <v>59</v>
      </c>
      <c r="B47" s="5">
        <v>6409</v>
      </c>
      <c r="C47" s="7" t="s">
        <v>392</v>
      </c>
      <c r="D47" s="67">
        <f>'RO č.4 ZM'!F89</f>
        <v>121839</v>
      </c>
      <c r="E47" s="22">
        <v>-11600</v>
      </c>
      <c r="F47" s="23">
        <f>SUM(D47:E47)</f>
        <v>110239</v>
      </c>
    </row>
    <row r="48" spans="1:6" s="37" customFormat="1" ht="12.75">
      <c r="A48" s="5"/>
      <c r="B48" s="5"/>
      <c r="C48" s="5"/>
      <c r="D48" s="1"/>
      <c r="E48" s="22"/>
      <c r="F48" s="22"/>
    </row>
    <row r="49" spans="1:6" s="37" customFormat="1" ht="12.75">
      <c r="A49" s="37" t="s">
        <v>338</v>
      </c>
      <c r="B49" s="20"/>
      <c r="C49" s="20"/>
      <c r="D49" s="25" t="s">
        <v>329</v>
      </c>
      <c r="E49" s="22">
        <f>SUM(E40:E47)</f>
        <v>588400</v>
      </c>
      <c r="F49" s="25" t="s">
        <v>329</v>
      </c>
    </row>
    <row r="50" spans="4:6" ht="12.75">
      <c r="D50" s="23"/>
      <c r="F50" s="23"/>
    </row>
    <row r="51" spans="1:6" s="37" customFormat="1" ht="12.75">
      <c r="A51" s="37" t="s">
        <v>480</v>
      </c>
      <c r="B51" s="20"/>
      <c r="C51" s="20"/>
      <c r="D51" s="25" t="s">
        <v>329</v>
      </c>
      <c r="E51" s="22">
        <f>'RO č.4 ZM'!E94</f>
        <v>235786044.31</v>
      </c>
      <c r="F51" s="25" t="s">
        <v>329</v>
      </c>
    </row>
    <row r="52" spans="1:6" s="37" customFormat="1" ht="12.75">
      <c r="A52" s="38" t="s">
        <v>481</v>
      </c>
      <c r="B52" s="60"/>
      <c r="C52" s="60"/>
      <c r="D52" s="66" t="s">
        <v>329</v>
      </c>
      <c r="E52" s="19">
        <f>SUM(E49+E51)</f>
        <v>236374444.31</v>
      </c>
      <c r="F52" s="66" t="s">
        <v>329</v>
      </c>
    </row>
    <row r="53" spans="4:6" ht="12.75">
      <c r="D53" s="23"/>
      <c r="F53" s="23"/>
    </row>
    <row r="54" spans="1:6" ht="12.75">
      <c r="A54" s="37" t="s">
        <v>339</v>
      </c>
      <c r="D54" s="25" t="s">
        <v>329</v>
      </c>
      <c r="E54" s="22">
        <f>SUM(E35-E49)</f>
        <v>0</v>
      </c>
      <c r="F54" s="25" t="s">
        <v>329</v>
      </c>
    </row>
    <row r="55" spans="1:6" ht="12.75">
      <c r="A55" s="37"/>
      <c r="F55" s="23"/>
    </row>
    <row r="56" ht="12.75">
      <c r="A56" s="37"/>
    </row>
    <row r="57" ht="12.75">
      <c r="A57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32" sqref="A32:F32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497</v>
      </c>
      <c r="B2" s="60"/>
      <c r="C2" s="60"/>
      <c r="D2" s="60"/>
      <c r="E2" s="19"/>
      <c r="F2" s="60"/>
      <c r="G2" s="39"/>
    </row>
    <row r="3" spans="1:7" ht="12.75">
      <c r="A3" s="38" t="s">
        <v>509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1:6" s="37" customFormat="1" ht="12.75">
      <c r="A9" s="9">
        <v>3631</v>
      </c>
      <c r="B9" s="9">
        <v>2322</v>
      </c>
      <c r="C9" s="9" t="s">
        <v>507</v>
      </c>
      <c r="D9" s="23">
        <v>22600</v>
      </c>
      <c r="E9" s="22">
        <v>10700</v>
      </c>
      <c r="F9" s="23">
        <f>SUM(D9:E9)</f>
        <v>33300</v>
      </c>
    </row>
    <row r="10" spans="1:6" s="37" customFormat="1" ht="12.75">
      <c r="A10" s="9"/>
      <c r="B10" s="9"/>
      <c r="C10" s="9"/>
      <c r="D10" s="23"/>
      <c r="E10" s="22"/>
      <c r="F10" s="23"/>
    </row>
    <row r="11" spans="1:6" s="37" customFormat="1" ht="12.75">
      <c r="A11" s="9">
        <v>3639</v>
      </c>
      <c r="B11" s="68">
        <v>2119</v>
      </c>
      <c r="C11" s="9" t="s">
        <v>505</v>
      </c>
      <c r="D11" s="23">
        <v>0</v>
      </c>
      <c r="E11" s="22">
        <v>17600</v>
      </c>
      <c r="F11" s="23">
        <f>SUM(D11:E11)</f>
        <v>17600</v>
      </c>
    </row>
    <row r="12" spans="1:6" s="37" customFormat="1" ht="12.75">
      <c r="A12" s="9">
        <v>3639</v>
      </c>
      <c r="B12" s="9">
        <v>2131</v>
      </c>
      <c r="C12" s="9" t="s">
        <v>504</v>
      </c>
      <c r="D12" s="10">
        <v>500000</v>
      </c>
      <c r="E12" s="22">
        <v>182400</v>
      </c>
      <c r="F12" s="23">
        <f>SUM(D12:E12)</f>
        <v>682400</v>
      </c>
    </row>
    <row r="13" spans="1:6" s="37" customFormat="1" ht="12.75">
      <c r="A13" s="9">
        <v>3639</v>
      </c>
      <c r="B13" s="9">
        <v>2324</v>
      </c>
      <c r="C13" s="9" t="s">
        <v>506</v>
      </c>
      <c r="D13" s="10">
        <v>0</v>
      </c>
      <c r="E13" s="22">
        <v>6000</v>
      </c>
      <c r="F13" s="23">
        <f>SUM(D13:E13)</f>
        <v>6000</v>
      </c>
    </row>
    <row r="14" spans="2:6" s="37" customFormat="1" ht="12.75">
      <c r="B14" s="68"/>
      <c r="C14" s="9"/>
      <c r="D14" s="10"/>
      <c r="E14" s="22"/>
      <c r="F14" s="23"/>
    </row>
    <row r="15" spans="1:6" s="37" customFormat="1" ht="12.75">
      <c r="A15" s="37" t="s">
        <v>328</v>
      </c>
      <c r="B15" s="15"/>
      <c r="C15" s="15"/>
      <c r="D15" s="25" t="s">
        <v>329</v>
      </c>
      <c r="E15" s="22">
        <f>SUM(E5:E13)</f>
        <v>216700</v>
      </c>
      <c r="F15" s="25" t="s">
        <v>329</v>
      </c>
    </row>
    <row r="16" spans="4:6" ht="12.75">
      <c r="D16" s="23"/>
      <c r="F16" s="23"/>
    </row>
    <row r="17" spans="1:6" s="37" customFormat="1" ht="12.75">
      <c r="A17" s="37" t="s">
        <v>498</v>
      </c>
      <c r="B17" s="20"/>
      <c r="C17" s="20"/>
      <c r="D17" s="25" t="s">
        <v>329</v>
      </c>
      <c r="E17" s="22">
        <f>'RO č.5 RM'!E29</f>
        <v>141276253.31</v>
      </c>
      <c r="F17" s="25" t="s">
        <v>329</v>
      </c>
    </row>
    <row r="18" spans="1:6" s="37" customFormat="1" ht="12.75">
      <c r="A18" s="38" t="s">
        <v>510</v>
      </c>
      <c r="B18" s="60"/>
      <c r="C18" s="60"/>
      <c r="D18" s="66" t="s">
        <v>329</v>
      </c>
      <c r="E18" s="19">
        <f>SUM(E15+E17)</f>
        <v>141492953.31</v>
      </c>
      <c r="F18" s="66" t="s">
        <v>329</v>
      </c>
    </row>
    <row r="19" spans="4:7" ht="12.75">
      <c r="D19" s="23"/>
      <c r="F19" s="23"/>
      <c r="G19" s="16"/>
    </row>
    <row r="20" spans="1:6" s="37" customFormat="1" ht="12.75">
      <c r="A20" s="37" t="s">
        <v>10</v>
      </c>
      <c r="B20" s="20"/>
      <c r="C20" s="20"/>
      <c r="D20" s="22"/>
      <c r="E20" s="22"/>
      <c r="F20" s="22"/>
    </row>
    <row r="21" spans="2:6" s="37" customFormat="1" ht="12.75">
      <c r="B21" s="20"/>
      <c r="C21" s="20"/>
      <c r="D21" s="22"/>
      <c r="E21" s="22"/>
      <c r="F21" s="22"/>
    </row>
    <row r="22" spans="1:6" ht="12.75">
      <c r="A22" s="33"/>
      <c r="B22" s="9"/>
      <c r="C22" s="9"/>
      <c r="D22" s="18"/>
      <c r="F22" s="23"/>
    </row>
    <row r="23" spans="1:6" s="37" customFormat="1" ht="12.75">
      <c r="A23" s="37" t="s">
        <v>331</v>
      </c>
      <c r="B23" s="20"/>
      <c r="C23" s="20"/>
      <c r="D23" s="25" t="s">
        <v>329</v>
      </c>
      <c r="E23" s="22">
        <f>SUM(E20:E22)</f>
        <v>0</v>
      </c>
      <c r="F23" s="25" t="s">
        <v>329</v>
      </c>
    </row>
    <row r="24" spans="1:6" s="37" customFormat="1" ht="12.75">
      <c r="A24" s="37" t="s">
        <v>332</v>
      </c>
      <c r="B24" s="20"/>
      <c r="C24" s="20"/>
      <c r="D24" s="25" t="s">
        <v>329</v>
      </c>
      <c r="E24" s="22">
        <f>SUM(E15+E23)</f>
        <v>216700</v>
      </c>
      <c r="F24" s="25" t="s">
        <v>329</v>
      </c>
    </row>
    <row r="25" spans="4:6" ht="12.75">
      <c r="D25" s="23"/>
      <c r="F25" s="23"/>
    </row>
    <row r="26" spans="1:6" s="37" customFormat="1" ht="12.75">
      <c r="A26" s="37" t="s">
        <v>499</v>
      </c>
      <c r="B26" s="20"/>
      <c r="C26" s="20"/>
      <c r="D26" s="25" t="s">
        <v>329</v>
      </c>
      <c r="E26" s="22">
        <f>'RO č.5 RM'!E38</f>
        <v>236374444.31</v>
      </c>
      <c r="F26" s="25" t="s">
        <v>329</v>
      </c>
    </row>
    <row r="27" spans="1:6" s="37" customFormat="1" ht="12.75">
      <c r="A27" s="38" t="s">
        <v>511</v>
      </c>
      <c r="B27" s="60"/>
      <c r="C27" s="60"/>
      <c r="D27" s="66" t="s">
        <v>329</v>
      </c>
      <c r="E27" s="19">
        <f>SUM(E24+E26)</f>
        <v>236591144.31</v>
      </c>
      <c r="F27" s="66" t="s">
        <v>329</v>
      </c>
    </row>
    <row r="28" spans="2:6" s="37" customFormat="1" ht="12.75">
      <c r="B28" s="20"/>
      <c r="C28" s="20"/>
      <c r="D28" s="22"/>
      <c r="E28" s="22"/>
      <c r="F28" s="22"/>
    </row>
    <row r="29" spans="1:6" s="37" customFormat="1" ht="15">
      <c r="A29" s="64" t="s">
        <v>333</v>
      </c>
      <c r="B29" s="20"/>
      <c r="C29" s="20"/>
      <c r="D29" s="22"/>
      <c r="E29" s="22"/>
      <c r="F29" s="22"/>
    </row>
    <row r="30" spans="1:6" s="37" customFormat="1" ht="12.75">
      <c r="A30" s="37" t="s">
        <v>334</v>
      </c>
      <c r="B30" s="20" t="s">
        <v>0</v>
      </c>
      <c r="C30" s="20"/>
      <c r="D30" s="22"/>
      <c r="E30" s="22"/>
      <c r="F30" s="22"/>
    </row>
    <row r="31" spans="2:6" s="37" customFormat="1" ht="12.75">
      <c r="B31" s="20"/>
      <c r="C31" s="20"/>
      <c r="D31" s="22"/>
      <c r="E31" s="22"/>
      <c r="F31" s="22"/>
    </row>
    <row r="32" spans="1:6" s="37" customFormat="1" ht="12.75">
      <c r="A32" s="15">
        <v>0</v>
      </c>
      <c r="B32" s="15">
        <v>3419</v>
      </c>
      <c r="C32" s="15" t="s">
        <v>502</v>
      </c>
      <c r="D32" s="10">
        <v>600000</v>
      </c>
      <c r="E32" s="22">
        <v>200000</v>
      </c>
      <c r="F32" s="23">
        <f>SUM(D32:E32)</f>
        <v>800000</v>
      </c>
    </row>
    <row r="33" spans="2:6" s="37" customFormat="1" ht="12.75">
      <c r="B33" s="20"/>
      <c r="C33" s="20"/>
      <c r="D33" s="22"/>
      <c r="E33" s="22"/>
      <c r="F33" s="22"/>
    </row>
    <row r="34" spans="1:6" s="37" customFormat="1" ht="12.75">
      <c r="A34" s="15">
        <v>0</v>
      </c>
      <c r="B34" s="15">
        <v>3429</v>
      </c>
      <c r="C34" s="15" t="s">
        <v>501</v>
      </c>
      <c r="D34" s="10">
        <v>140000</v>
      </c>
      <c r="E34" s="22">
        <v>-100000</v>
      </c>
      <c r="F34" s="23">
        <f>SUM(D34:E34)</f>
        <v>40000</v>
      </c>
    </row>
    <row r="35" spans="1:6" s="37" customFormat="1" ht="12.75">
      <c r="A35" s="15"/>
      <c r="B35" s="15"/>
      <c r="C35" s="15"/>
      <c r="D35" s="10"/>
      <c r="E35" s="22"/>
      <c r="F35" s="23"/>
    </row>
    <row r="36" spans="1:6" s="37" customFormat="1" ht="12.75">
      <c r="A36" s="15">
        <v>201326</v>
      </c>
      <c r="B36" s="15">
        <v>3639</v>
      </c>
      <c r="C36" s="15" t="s">
        <v>508</v>
      </c>
      <c r="D36" s="10">
        <v>500000</v>
      </c>
      <c r="E36" s="22">
        <v>-80000</v>
      </c>
      <c r="F36" s="23">
        <f>SUM(D36:E36)</f>
        <v>420000</v>
      </c>
    </row>
    <row r="37" spans="1:6" s="37" customFormat="1" ht="12.75">
      <c r="A37" s="15"/>
      <c r="B37" s="15"/>
      <c r="C37" s="15"/>
      <c r="D37" s="10"/>
      <c r="E37" s="22"/>
      <c r="F37" s="23"/>
    </row>
    <row r="38" spans="1:6" s="37" customFormat="1" ht="12.75">
      <c r="A38" s="7">
        <v>201708</v>
      </c>
      <c r="B38" s="3">
        <v>2212</v>
      </c>
      <c r="C38" s="15" t="s">
        <v>503</v>
      </c>
      <c r="D38" s="10">
        <v>100000</v>
      </c>
      <c r="E38" s="22">
        <v>-100000</v>
      </c>
      <c r="F38" s="23">
        <f>SUM(D38:E38)</f>
        <v>0</v>
      </c>
    </row>
    <row r="39" spans="1:6" s="37" customFormat="1" ht="12.75">
      <c r="A39" s="7"/>
      <c r="B39" s="3"/>
      <c r="C39" s="15"/>
      <c r="D39" s="10"/>
      <c r="E39" s="22"/>
      <c r="F39" s="23"/>
    </row>
    <row r="40" spans="1:6" s="37" customFormat="1" ht="12.75">
      <c r="A40" s="3">
        <v>201802</v>
      </c>
      <c r="B40" s="3">
        <v>4350</v>
      </c>
      <c r="C40" s="69" t="s">
        <v>495</v>
      </c>
      <c r="D40" s="70">
        <v>2300000</v>
      </c>
      <c r="E40" s="22">
        <v>300000</v>
      </c>
      <c r="F40" s="23">
        <f>SUM(D40:E40)</f>
        <v>2600000</v>
      </c>
    </row>
    <row r="41" spans="1:6" s="37" customFormat="1" ht="12.75">
      <c r="A41" s="3"/>
      <c r="B41" s="3"/>
      <c r="C41" s="69"/>
      <c r="D41" s="10"/>
      <c r="E41" s="22"/>
      <c r="F41" s="23"/>
    </row>
    <row r="42" spans="1:6" s="37" customFormat="1" ht="12.75">
      <c r="A42" s="5">
        <v>59</v>
      </c>
      <c r="B42" s="5">
        <v>6409</v>
      </c>
      <c r="C42" s="7" t="s">
        <v>392</v>
      </c>
      <c r="D42" s="67">
        <f>'RO č.5 RM'!F47</f>
        <v>110239</v>
      </c>
      <c r="E42" s="22">
        <v>-3300</v>
      </c>
      <c r="F42" s="23">
        <f>SUM(D42:E42)</f>
        <v>106939</v>
      </c>
    </row>
    <row r="43" spans="1:6" s="37" customFormat="1" ht="12.75">
      <c r="A43" s="5"/>
      <c r="B43" s="5"/>
      <c r="C43" s="5"/>
      <c r="D43" s="1"/>
      <c r="E43" s="22"/>
      <c r="F43" s="22"/>
    </row>
    <row r="44" spans="1:6" s="37" customFormat="1" ht="12.75">
      <c r="A44" s="37" t="s">
        <v>338</v>
      </c>
      <c r="B44" s="20"/>
      <c r="C44" s="20"/>
      <c r="D44" s="25" t="s">
        <v>329</v>
      </c>
      <c r="E44" s="22">
        <f>SUM(E29:E42)</f>
        <v>216700</v>
      </c>
      <c r="F44" s="25" t="s">
        <v>329</v>
      </c>
    </row>
    <row r="45" spans="4:6" ht="12.75">
      <c r="D45" s="23"/>
      <c r="F45" s="23"/>
    </row>
    <row r="46" spans="1:6" s="37" customFormat="1" ht="12.75">
      <c r="A46" s="37" t="s">
        <v>500</v>
      </c>
      <c r="B46" s="20"/>
      <c r="C46" s="20"/>
      <c r="D46" s="25" t="s">
        <v>329</v>
      </c>
      <c r="E46" s="22">
        <f>'RO č.5 RM'!E52</f>
        <v>236374444.31</v>
      </c>
      <c r="F46" s="25" t="s">
        <v>329</v>
      </c>
    </row>
    <row r="47" spans="1:6" s="37" customFormat="1" ht="12.75">
      <c r="A47" s="38" t="s">
        <v>512</v>
      </c>
      <c r="B47" s="60"/>
      <c r="C47" s="60"/>
      <c r="D47" s="66" t="s">
        <v>329</v>
      </c>
      <c r="E47" s="19">
        <f>SUM(E44+E46)</f>
        <v>236591144.31</v>
      </c>
      <c r="F47" s="66" t="s">
        <v>329</v>
      </c>
    </row>
    <row r="48" spans="4:6" ht="12.75">
      <c r="D48" s="23"/>
      <c r="F48" s="23"/>
    </row>
    <row r="49" spans="1:6" ht="12.75">
      <c r="A49" s="37" t="s">
        <v>339</v>
      </c>
      <c r="D49" s="25" t="s">
        <v>329</v>
      </c>
      <c r="E49" s="22">
        <f>SUM(E24-E44)</f>
        <v>0</v>
      </c>
      <c r="F49" s="25" t="s">
        <v>329</v>
      </c>
    </row>
    <row r="50" spans="1:6" ht="12.75">
      <c r="A50" s="37"/>
      <c r="F50" s="23"/>
    </row>
    <row r="51" spans="1:6" s="35" customFormat="1" ht="12.75">
      <c r="A51" s="37"/>
      <c r="B51" s="15"/>
      <c r="C51" s="15"/>
      <c r="D51" s="15"/>
      <c r="E51" s="22"/>
      <c r="F51" s="15"/>
    </row>
    <row r="52" ht="12.75">
      <c r="A52" s="37"/>
    </row>
    <row r="53" ht="12.75">
      <c r="A53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38" sqref="A38:F38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513</v>
      </c>
      <c r="B2" s="60"/>
      <c r="C2" s="60"/>
      <c r="D2" s="60"/>
      <c r="E2" s="19"/>
      <c r="F2" s="60"/>
      <c r="G2" s="39"/>
    </row>
    <row r="3" spans="1:7" ht="12.75">
      <c r="A3" s="38" t="s">
        <v>519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1:6" s="37" customFormat="1" ht="12.75">
      <c r="A9" s="9"/>
      <c r="B9" s="9"/>
      <c r="C9" s="9"/>
      <c r="D9" s="23"/>
      <c r="E9" s="22"/>
      <c r="F9" s="23"/>
    </row>
    <row r="10" spans="1:6" s="37" customFormat="1" ht="12.75">
      <c r="A10" s="9"/>
      <c r="B10" s="9"/>
      <c r="C10" s="9"/>
      <c r="D10" s="10"/>
      <c r="E10" s="22"/>
      <c r="F10" s="23"/>
    </row>
    <row r="11" spans="2:6" s="37" customFormat="1" ht="12.75">
      <c r="B11" s="68"/>
      <c r="C11" s="9"/>
      <c r="D11" s="10"/>
      <c r="E11" s="22"/>
      <c r="F11" s="23"/>
    </row>
    <row r="12" spans="1:6" s="37" customFormat="1" ht="12.75">
      <c r="A12" s="37" t="s">
        <v>328</v>
      </c>
      <c r="B12" s="15"/>
      <c r="C12" s="15"/>
      <c r="D12" s="25" t="s">
        <v>329</v>
      </c>
      <c r="E12" s="22">
        <f>SUM(E5:E10)</f>
        <v>0</v>
      </c>
      <c r="F12" s="25" t="s">
        <v>329</v>
      </c>
    </row>
    <row r="13" spans="4:6" ht="12.75">
      <c r="D13" s="23"/>
      <c r="F13" s="23"/>
    </row>
    <row r="14" spans="1:6" s="37" customFormat="1" ht="12.75">
      <c r="A14" s="37" t="s">
        <v>522</v>
      </c>
      <c r="B14" s="20"/>
      <c r="C14" s="20"/>
      <c r="D14" s="25" t="s">
        <v>329</v>
      </c>
      <c r="E14" s="22">
        <f>'RO č.6 RM'!E18</f>
        <v>141492953.31</v>
      </c>
      <c r="F14" s="25" t="s">
        <v>329</v>
      </c>
    </row>
    <row r="15" spans="1:6" s="37" customFormat="1" ht="12.75">
      <c r="A15" s="38" t="s">
        <v>523</v>
      </c>
      <c r="B15" s="60"/>
      <c r="C15" s="60"/>
      <c r="D15" s="66" t="s">
        <v>329</v>
      </c>
      <c r="E15" s="19">
        <f>SUM(E12+E14)</f>
        <v>141492953.31</v>
      </c>
      <c r="F15" s="66" t="s">
        <v>329</v>
      </c>
    </row>
    <row r="16" spans="4:7" ht="12.75">
      <c r="D16" s="23"/>
      <c r="F16" s="23"/>
      <c r="G16" s="16"/>
    </row>
    <row r="17" spans="1:6" s="37" customFormat="1" ht="12.75">
      <c r="A17" s="37" t="s">
        <v>10</v>
      </c>
      <c r="B17" s="20"/>
      <c r="C17" s="20"/>
      <c r="D17" s="22"/>
      <c r="E17" s="22"/>
      <c r="F17" s="22"/>
    </row>
    <row r="18" spans="2:6" s="37" customFormat="1" ht="12.75">
      <c r="B18" s="20"/>
      <c r="C18" s="20"/>
      <c r="D18" s="22"/>
      <c r="E18" s="22"/>
      <c r="F18" s="22"/>
    </row>
    <row r="19" spans="1:6" ht="12.75">
      <c r="A19" s="33"/>
      <c r="B19" s="9"/>
      <c r="C19" s="9"/>
      <c r="D19" s="18"/>
      <c r="F19" s="23"/>
    </row>
    <row r="20" spans="1:6" s="37" customFormat="1" ht="12.75">
      <c r="A20" s="37" t="s">
        <v>331</v>
      </c>
      <c r="B20" s="20"/>
      <c r="C20" s="20"/>
      <c r="D20" s="25" t="s">
        <v>329</v>
      </c>
      <c r="E20" s="22">
        <f>SUM(E17:E19)</f>
        <v>0</v>
      </c>
      <c r="F20" s="25" t="s">
        <v>329</v>
      </c>
    </row>
    <row r="21" spans="1:6" s="37" customFormat="1" ht="12.75">
      <c r="A21" s="37" t="s">
        <v>332</v>
      </c>
      <c r="B21" s="20"/>
      <c r="C21" s="20"/>
      <c r="D21" s="25" t="s">
        <v>329</v>
      </c>
      <c r="E21" s="22">
        <f>SUM(E12+E20)</f>
        <v>0</v>
      </c>
      <c r="F21" s="25" t="s">
        <v>329</v>
      </c>
    </row>
    <row r="22" spans="4:6" ht="12.75">
      <c r="D22" s="23"/>
      <c r="F22" s="23"/>
    </row>
    <row r="23" spans="1:6" s="37" customFormat="1" ht="12.75">
      <c r="A23" s="37" t="s">
        <v>524</v>
      </c>
      <c r="B23" s="20"/>
      <c r="C23" s="20"/>
      <c r="D23" s="25" t="s">
        <v>329</v>
      </c>
      <c r="E23" s="22">
        <f>'RO č.6 RM'!E27</f>
        <v>236591144.31</v>
      </c>
      <c r="F23" s="25" t="s">
        <v>329</v>
      </c>
    </row>
    <row r="24" spans="1:6" s="37" customFormat="1" ht="12.75">
      <c r="A24" s="38" t="s">
        <v>525</v>
      </c>
      <c r="B24" s="60"/>
      <c r="C24" s="60"/>
      <c r="D24" s="66" t="s">
        <v>329</v>
      </c>
      <c r="E24" s="19">
        <f>SUM(E21+E23)</f>
        <v>236591144.31</v>
      </c>
      <c r="F24" s="66" t="s">
        <v>329</v>
      </c>
    </row>
    <row r="25" spans="2:6" s="37" customFormat="1" ht="12.75">
      <c r="B25" s="20"/>
      <c r="C25" s="20"/>
      <c r="D25" s="22"/>
      <c r="E25" s="22"/>
      <c r="F25" s="22"/>
    </row>
    <row r="26" spans="1:6" s="37" customFormat="1" ht="15">
      <c r="A26" s="64" t="s">
        <v>333</v>
      </c>
      <c r="B26" s="20"/>
      <c r="C26" s="20"/>
      <c r="D26" s="22"/>
      <c r="E26" s="22"/>
      <c r="F26" s="22"/>
    </row>
    <row r="27" spans="1:6" s="37" customFormat="1" ht="12.75">
      <c r="A27" s="37" t="s">
        <v>334</v>
      </c>
      <c r="B27" s="20" t="s">
        <v>0</v>
      </c>
      <c r="C27" s="20"/>
      <c r="D27" s="22"/>
      <c r="E27" s="22"/>
      <c r="F27" s="22"/>
    </row>
    <row r="28" spans="2:6" s="37" customFormat="1" ht="12.75">
      <c r="B28" s="20"/>
      <c r="C28" s="20"/>
      <c r="D28" s="22"/>
      <c r="E28" s="22"/>
      <c r="F28" s="22"/>
    </row>
    <row r="29" spans="1:6" s="37" customFormat="1" ht="12.75">
      <c r="A29" s="15">
        <v>171</v>
      </c>
      <c r="B29" s="15">
        <v>5512</v>
      </c>
      <c r="C29" s="15" t="s">
        <v>518</v>
      </c>
      <c r="D29" s="10">
        <v>330000</v>
      </c>
      <c r="E29" s="22">
        <v>50000</v>
      </c>
      <c r="F29" s="23">
        <f>SUM(D29:E29)</f>
        <v>380000</v>
      </c>
    </row>
    <row r="30" spans="2:6" s="37" customFormat="1" ht="12.75">
      <c r="B30" s="20"/>
      <c r="C30" s="20"/>
      <c r="D30" s="22"/>
      <c r="E30" s="22"/>
      <c r="F30" s="22"/>
    </row>
    <row r="31" spans="1:6" s="37" customFormat="1" ht="12.75">
      <c r="A31" s="20">
        <v>24</v>
      </c>
      <c r="B31" s="20">
        <v>2310</v>
      </c>
      <c r="C31" s="20" t="s">
        <v>80</v>
      </c>
      <c r="D31" s="10"/>
      <c r="E31" s="22"/>
      <c r="F31" s="23"/>
    </row>
    <row r="32" spans="1:6" s="37" customFormat="1" ht="12.75">
      <c r="A32" s="15"/>
      <c r="B32" s="20">
        <v>2321</v>
      </c>
      <c r="C32" s="69" t="s">
        <v>514</v>
      </c>
      <c r="D32" s="70">
        <v>1800000</v>
      </c>
      <c r="E32" s="22"/>
      <c r="F32" s="23">
        <v>0</v>
      </c>
    </row>
    <row r="33" spans="1:6" s="37" customFormat="1" ht="12.75">
      <c r="A33" s="15"/>
      <c r="B33" s="15"/>
      <c r="C33" s="69" t="s">
        <v>515</v>
      </c>
      <c r="D33" s="70">
        <v>1800000</v>
      </c>
      <c r="E33" s="22"/>
      <c r="F33" s="23">
        <v>0</v>
      </c>
    </row>
    <row r="34" spans="1:6" s="37" customFormat="1" ht="12.75">
      <c r="A34" s="15"/>
      <c r="B34" s="15"/>
      <c r="C34" s="69" t="s">
        <v>516</v>
      </c>
      <c r="D34" s="70">
        <v>3600000</v>
      </c>
      <c r="E34" s="22">
        <v>50000</v>
      </c>
      <c r="F34" s="23">
        <f>SUM(D34:E34)</f>
        <v>3650000</v>
      </c>
    </row>
    <row r="35" spans="1:6" s="37" customFormat="1" ht="12.75">
      <c r="A35" s="15"/>
      <c r="B35" s="15"/>
      <c r="C35" s="15"/>
      <c r="D35" s="10"/>
      <c r="E35" s="22"/>
      <c r="F35" s="23"/>
    </row>
    <row r="36" spans="1:6" s="37" customFormat="1" ht="12.75">
      <c r="A36" s="15">
        <v>201326</v>
      </c>
      <c r="B36" s="15">
        <v>3639</v>
      </c>
      <c r="C36" s="15" t="s">
        <v>508</v>
      </c>
      <c r="D36" s="10">
        <v>420000</v>
      </c>
      <c r="E36" s="22">
        <v>-50000</v>
      </c>
      <c r="F36" s="23">
        <f>SUM(D36:E36)</f>
        <v>370000</v>
      </c>
    </row>
    <row r="37" spans="1:6" s="37" customFormat="1" ht="12.75">
      <c r="A37" s="15"/>
      <c r="B37" s="15"/>
      <c r="C37" s="15"/>
      <c r="D37" s="10"/>
      <c r="E37" s="22"/>
      <c r="F37" s="23"/>
    </row>
    <row r="38" spans="1:6" s="37" customFormat="1" ht="12.75">
      <c r="A38" s="7">
        <v>201604</v>
      </c>
      <c r="B38" s="3">
        <v>3639</v>
      </c>
      <c r="C38" s="3" t="s">
        <v>517</v>
      </c>
      <c r="D38" s="10">
        <v>4800000</v>
      </c>
      <c r="E38" s="22">
        <v>-250000</v>
      </c>
      <c r="F38" s="23">
        <f>SUM(D38:E38)</f>
        <v>4550000</v>
      </c>
    </row>
    <row r="39" spans="1:6" s="37" customFormat="1" ht="12.75">
      <c r="A39" s="7"/>
      <c r="B39" s="3"/>
      <c r="C39" s="15"/>
      <c r="D39" s="10"/>
      <c r="E39" s="22"/>
      <c r="F39" s="23"/>
    </row>
    <row r="40" spans="1:6" s="37" customFormat="1" ht="12.75">
      <c r="A40" s="3">
        <v>201802</v>
      </c>
      <c r="B40" s="3">
        <v>4350</v>
      </c>
      <c r="C40" s="69" t="s">
        <v>495</v>
      </c>
      <c r="D40" s="70">
        <v>2600000</v>
      </c>
      <c r="E40" s="22">
        <v>250000</v>
      </c>
      <c r="F40" s="23">
        <f>SUM(D40:E40)</f>
        <v>2850000</v>
      </c>
    </row>
    <row r="41" spans="1:6" s="37" customFormat="1" ht="12.75">
      <c r="A41" s="3"/>
      <c r="B41" s="3"/>
      <c r="C41" s="69"/>
      <c r="D41" s="10"/>
      <c r="E41" s="22"/>
      <c r="F41" s="23"/>
    </row>
    <row r="42" spans="1:6" s="37" customFormat="1" ht="12.75">
      <c r="A42" s="5">
        <v>59</v>
      </c>
      <c r="B42" s="5">
        <v>6409</v>
      </c>
      <c r="C42" s="7" t="s">
        <v>392</v>
      </c>
      <c r="D42" s="67">
        <f>'RO č.6 RM'!F42</f>
        <v>106939</v>
      </c>
      <c r="E42" s="22">
        <v>-50000</v>
      </c>
      <c r="F42" s="23">
        <f>SUM(D42:E42)</f>
        <v>56939</v>
      </c>
    </row>
    <row r="43" spans="1:6" s="37" customFormat="1" ht="12.75">
      <c r="A43" s="5"/>
      <c r="B43" s="5"/>
      <c r="C43" s="5"/>
      <c r="D43" s="1"/>
      <c r="E43" s="22"/>
      <c r="F43" s="22"/>
    </row>
    <row r="44" spans="1:6" s="37" customFormat="1" ht="12.75">
      <c r="A44" s="37" t="s">
        <v>338</v>
      </c>
      <c r="B44" s="20"/>
      <c r="C44" s="20"/>
      <c r="D44" s="25" t="s">
        <v>329</v>
      </c>
      <c r="E44" s="22">
        <f>SUM(E26:E42)</f>
        <v>0</v>
      </c>
      <c r="F44" s="25" t="s">
        <v>329</v>
      </c>
    </row>
    <row r="45" spans="4:6" ht="12.75">
      <c r="D45" s="23"/>
      <c r="F45" s="23"/>
    </row>
    <row r="46" spans="1:6" s="37" customFormat="1" ht="12.75">
      <c r="A46" s="37" t="s">
        <v>520</v>
      </c>
      <c r="B46" s="20"/>
      <c r="C46" s="20"/>
      <c r="D46" s="25" t="s">
        <v>329</v>
      </c>
      <c r="E46" s="22">
        <f>'RO č.6 RM'!E47</f>
        <v>236591144.31</v>
      </c>
      <c r="F46" s="25" t="s">
        <v>329</v>
      </c>
    </row>
    <row r="47" spans="1:6" s="37" customFormat="1" ht="12.75">
      <c r="A47" s="38" t="s">
        <v>521</v>
      </c>
      <c r="B47" s="60"/>
      <c r="C47" s="60"/>
      <c r="D47" s="66" t="s">
        <v>329</v>
      </c>
      <c r="E47" s="19">
        <f>SUM(E44+E46)</f>
        <v>236591144.31</v>
      </c>
      <c r="F47" s="66" t="s">
        <v>329</v>
      </c>
    </row>
    <row r="48" spans="4:6" ht="12.75">
      <c r="D48" s="23"/>
      <c r="F48" s="23"/>
    </row>
    <row r="49" spans="1:6" ht="12.75">
      <c r="A49" s="37" t="s">
        <v>339</v>
      </c>
      <c r="D49" s="25" t="s">
        <v>329</v>
      </c>
      <c r="E49" s="22">
        <f>SUM(E21-E44)</f>
        <v>0</v>
      </c>
      <c r="F49" s="25" t="s">
        <v>329</v>
      </c>
    </row>
    <row r="50" spans="1:6" ht="12.75">
      <c r="A50" s="37"/>
      <c r="F50" s="23"/>
    </row>
    <row r="51" ht="12.75">
      <c r="A51" s="37"/>
    </row>
    <row r="52" ht="12.75">
      <c r="A52" s="35" t="s">
        <v>189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A40" sqref="A40:F40"/>
    </sheetView>
  </sheetViews>
  <sheetFormatPr defaultColWidth="9.140625" defaultRowHeight="12.75"/>
  <cols>
    <col min="1" max="1" width="6.28125" style="0" customWidth="1"/>
    <col min="2" max="2" width="4.7109375" style="15" customWidth="1"/>
    <col min="3" max="3" width="55.57421875" style="15" customWidth="1"/>
    <col min="4" max="4" width="11.421875" style="15" customWidth="1"/>
    <col min="5" max="5" width="11.28125" style="22" customWidth="1"/>
    <col min="6" max="6" width="10.28125" style="15" customWidth="1"/>
  </cols>
  <sheetData>
    <row r="1" spans="1:7" s="37" customFormat="1" ht="12.75">
      <c r="A1" s="38" t="s">
        <v>343</v>
      </c>
      <c r="B1" s="60"/>
      <c r="C1" s="60"/>
      <c r="D1" s="60"/>
      <c r="E1" s="19"/>
      <c r="F1" s="60"/>
      <c r="G1" s="39"/>
    </row>
    <row r="2" spans="1:7" s="37" customFormat="1" ht="12.75">
      <c r="A2" s="38" t="s">
        <v>542</v>
      </c>
      <c r="B2" s="60"/>
      <c r="C2" s="60"/>
      <c r="D2" s="60"/>
      <c r="E2" s="19"/>
      <c r="F2" s="60"/>
      <c r="G2" s="39"/>
    </row>
    <row r="3" spans="1:7" ht="12.75">
      <c r="A3" s="38" t="s">
        <v>552</v>
      </c>
      <c r="B3" s="21"/>
      <c r="C3" s="21"/>
      <c r="D3" s="21"/>
      <c r="E3" s="19"/>
      <c r="F3" s="21"/>
      <c r="G3" s="61"/>
    </row>
    <row r="4" spans="4:6" ht="12.75">
      <c r="D4" s="62" t="s">
        <v>321</v>
      </c>
      <c r="E4" s="63" t="s">
        <v>322</v>
      </c>
      <c r="F4" s="62" t="s">
        <v>323</v>
      </c>
    </row>
    <row r="5" spans="2:6" s="37" customFormat="1" ht="12.75">
      <c r="B5" s="20"/>
      <c r="C5" s="20"/>
      <c r="D5" s="62" t="s">
        <v>324</v>
      </c>
      <c r="E5" s="63" t="s">
        <v>325</v>
      </c>
      <c r="F5" s="62" t="s">
        <v>227</v>
      </c>
    </row>
    <row r="6" spans="1:6" s="37" customFormat="1" ht="15">
      <c r="A6" s="64" t="s">
        <v>326</v>
      </c>
      <c r="B6" s="20"/>
      <c r="C6" s="20"/>
      <c r="D6" s="62"/>
      <c r="E6" s="63"/>
      <c r="F6" s="62"/>
    </row>
    <row r="7" spans="1:6" s="37" customFormat="1" ht="12.75">
      <c r="A7" s="37" t="s">
        <v>0</v>
      </c>
      <c r="B7" s="37" t="s">
        <v>327</v>
      </c>
      <c r="C7" s="20"/>
      <c r="D7" s="20"/>
      <c r="E7" s="22"/>
      <c r="F7" s="20"/>
    </row>
    <row r="8" spans="3:6" s="37" customFormat="1" ht="12.75">
      <c r="C8" s="20"/>
      <c r="D8" s="20"/>
      <c r="E8" s="22"/>
      <c r="F8" s="20"/>
    </row>
    <row r="9" spans="3:6" s="37" customFormat="1" ht="12.75">
      <c r="C9" s="15" t="s">
        <v>455</v>
      </c>
      <c r="D9" s="20"/>
      <c r="E9" s="22"/>
      <c r="F9" s="20"/>
    </row>
    <row r="10" spans="2:6" s="37" customFormat="1" ht="12.75">
      <c r="B10" s="15">
        <v>4116</v>
      </c>
      <c r="C10" s="5" t="s">
        <v>540</v>
      </c>
      <c r="D10" s="23">
        <v>0</v>
      </c>
      <c r="E10" s="22">
        <v>143139</v>
      </c>
      <c r="F10" s="23">
        <f>SUM(D10:E10)</f>
        <v>143139</v>
      </c>
    </row>
    <row r="11" spans="2:6" s="37" customFormat="1" ht="12.75">
      <c r="B11" s="15">
        <v>4116</v>
      </c>
      <c r="C11" s="5" t="s">
        <v>551</v>
      </c>
      <c r="D11" s="23">
        <v>0</v>
      </c>
      <c r="E11" s="22">
        <v>151000</v>
      </c>
      <c r="F11" s="23">
        <f>SUM(D11:E11)</f>
        <v>151000</v>
      </c>
    </row>
    <row r="12" spans="2:6" s="37" customFormat="1" ht="12.75">
      <c r="B12" s="15"/>
      <c r="C12" s="5"/>
      <c r="D12" s="23"/>
      <c r="E12" s="22"/>
      <c r="F12" s="23"/>
    </row>
    <row r="13" spans="2:6" s="37" customFormat="1" ht="12.75">
      <c r="B13" s="15"/>
      <c r="C13" s="15" t="s">
        <v>158</v>
      </c>
      <c r="D13" s="23"/>
      <c r="E13" s="22"/>
      <c r="F13" s="23"/>
    </row>
    <row r="14" spans="2:6" s="37" customFormat="1" ht="12.75">
      <c r="B14" s="15">
        <v>4216</v>
      </c>
      <c r="C14" s="5" t="s">
        <v>540</v>
      </c>
      <c r="D14" s="23">
        <v>0</v>
      </c>
      <c r="E14" s="22">
        <v>300000</v>
      </c>
      <c r="F14" s="23">
        <f>SUM(D14:E14)</f>
        <v>300000</v>
      </c>
    </row>
    <row r="15" spans="2:6" s="37" customFormat="1" ht="12.75">
      <c r="B15" s="15"/>
      <c r="C15" s="5"/>
      <c r="D15" s="23"/>
      <c r="E15" s="22"/>
      <c r="F15" s="23"/>
    </row>
    <row r="16" spans="2:6" s="37" customFormat="1" ht="12.75">
      <c r="B16" s="68"/>
      <c r="C16" s="9"/>
      <c r="D16" s="10"/>
      <c r="E16" s="22"/>
      <c r="F16" s="23"/>
    </row>
    <row r="17" spans="1:6" s="37" customFormat="1" ht="12.75">
      <c r="A17" s="37" t="s">
        <v>328</v>
      </c>
      <c r="B17" s="15"/>
      <c r="C17" s="15"/>
      <c r="D17" s="25" t="s">
        <v>329</v>
      </c>
      <c r="E17" s="22">
        <f>SUM(E5:E16)</f>
        <v>594139</v>
      </c>
      <c r="F17" s="25" t="s">
        <v>329</v>
      </c>
    </row>
    <row r="18" spans="4:6" ht="12.75">
      <c r="D18" s="23"/>
      <c r="F18" s="23"/>
    </row>
    <row r="19" spans="1:6" s="37" customFormat="1" ht="12.75">
      <c r="A19" s="37" t="s">
        <v>543</v>
      </c>
      <c r="B19" s="20"/>
      <c r="C19" s="20"/>
      <c r="D19" s="25" t="s">
        <v>329</v>
      </c>
      <c r="E19" s="22">
        <f>'RO č.7 RM'!E15</f>
        <v>141492953.31</v>
      </c>
      <c r="F19" s="25" t="s">
        <v>329</v>
      </c>
    </row>
    <row r="20" spans="1:6" s="37" customFormat="1" ht="12.75">
      <c r="A20" s="38" t="s">
        <v>553</v>
      </c>
      <c r="B20" s="60"/>
      <c r="C20" s="60"/>
      <c r="D20" s="66" t="s">
        <v>329</v>
      </c>
      <c r="E20" s="19">
        <f>SUM(E17+E19)</f>
        <v>142087092.31</v>
      </c>
      <c r="F20" s="66" t="s">
        <v>329</v>
      </c>
    </row>
    <row r="21" spans="4:7" ht="12.75">
      <c r="D21" s="23"/>
      <c r="F21" s="23"/>
      <c r="G21" s="16"/>
    </row>
    <row r="22" spans="1:6" s="37" customFormat="1" ht="12.75">
      <c r="A22" s="37" t="s">
        <v>10</v>
      </c>
      <c r="B22" s="20"/>
      <c r="C22" s="20"/>
      <c r="D22" s="22"/>
      <c r="E22" s="22"/>
      <c r="F22" s="22"/>
    </row>
    <row r="23" spans="2:6" s="37" customFormat="1" ht="12.75">
      <c r="B23" s="20"/>
      <c r="C23" s="20"/>
      <c r="D23" s="22"/>
      <c r="E23" s="22"/>
      <c r="F23" s="22"/>
    </row>
    <row r="24" spans="1:6" ht="12.75">
      <c r="A24" s="33"/>
      <c r="B24" s="9"/>
      <c r="C24" s="9"/>
      <c r="D24" s="18"/>
      <c r="F24" s="23"/>
    </row>
    <row r="25" spans="1:6" s="37" customFormat="1" ht="12.75">
      <c r="A25" s="37" t="s">
        <v>331</v>
      </c>
      <c r="B25" s="20"/>
      <c r="C25" s="20"/>
      <c r="D25" s="25" t="s">
        <v>329</v>
      </c>
      <c r="E25" s="22">
        <f>SUM(E22:E24)</f>
        <v>0</v>
      </c>
      <c r="F25" s="25" t="s">
        <v>329</v>
      </c>
    </row>
    <row r="26" spans="1:6" s="37" customFormat="1" ht="12.75">
      <c r="A26" s="37" t="s">
        <v>332</v>
      </c>
      <c r="B26" s="20"/>
      <c r="C26" s="20"/>
      <c r="D26" s="25" t="s">
        <v>329</v>
      </c>
      <c r="E26" s="22">
        <f>SUM(E17+E25)</f>
        <v>594139</v>
      </c>
      <c r="F26" s="25" t="s">
        <v>329</v>
      </c>
    </row>
    <row r="27" spans="4:6" ht="12.75">
      <c r="D27" s="23"/>
      <c r="F27" s="23"/>
    </row>
    <row r="28" spans="1:6" s="37" customFormat="1" ht="12.75">
      <c r="A28" s="37" t="s">
        <v>544</v>
      </c>
      <c r="B28" s="20"/>
      <c r="C28" s="20"/>
      <c r="D28" s="25" t="s">
        <v>329</v>
      </c>
      <c r="E28" s="22">
        <f>'RO č.7 RM'!E24</f>
        <v>236591144.31</v>
      </c>
      <c r="F28" s="25" t="s">
        <v>329</v>
      </c>
    </row>
    <row r="29" spans="1:6" s="37" customFormat="1" ht="12.75">
      <c r="A29" s="38" t="s">
        <v>554</v>
      </c>
      <c r="B29" s="60"/>
      <c r="C29" s="60"/>
      <c r="D29" s="66" t="s">
        <v>329</v>
      </c>
      <c r="E29" s="19">
        <f>SUM(E26+E28)</f>
        <v>237185283.31</v>
      </c>
      <c r="F29" s="66" t="s">
        <v>329</v>
      </c>
    </row>
    <row r="30" spans="2:6" s="37" customFormat="1" ht="12.75">
      <c r="B30" s="20"/>
      <c r="C30" s="20"/>
      <c r="D30" s="22"/>
      <c r="E30" s="22"/>
      <c r="F30" s="22"/>
    </row>
    <row r="31" spans="1:6" s="37" customFormat="1" ht="15">
      <c r="A31" s="64" t="s">
        <v>333</v>
      </c>
      <c r="B31" s="20"/>
      <c r="C31" s="20"/>
      <c r="D31" s="22"/>
      <c r="E31" s="22"/>
      <c r="F31" s="22"/>
    </row>
    <row r="32" spans="1:6" s="37" customFormat="1" ht="12.75">
      <c r="A32" s="37" t="s">
        <v>334</v>
      </c>
      <c r="B32" s="20" t="s">
        <v>0</v>
      </c>
      <c r="C32" s="20"/>
      <c r="D32" s="22"/>
      <c r="E32" s="22"/>
      <c r="F32" s="22"/>
    </row>
    <row r="33" spans="2:6" s="37" customFormat="1" ht="12.75">
      <c r="B33" s="20"/>
      <c r="C33" s="20"/>
      <c r="D33" s="22"/>
      <c r="E33" s="22"/>
      <c r="F33" s="22"/>
    </row>
    <row r="34" spans="1:6" s="37" customFormat="1" ht="12.75">
      <c r="A34" s="3">
        <v>73</v>
      </c>
      <c r="B34" s="3">
        <v>4329</v>
      </c>
      <c r="C34" s="69" t="s">
        <v>531</v>
      </c>
      <c r="D34" s="70">
        <v>80000</v>
      </c>
      <c r="E34" s="22">
        <v>-20000</v>
      </c>
      <c r="F34" s="23">
        <f>SUM(D34:E34)</f>
        <v>60000</v>
      </c>
    </row>
    <row r="35" spans="1:6" s="37" customFormat="1" ht="12.75">
      <c r="A35" s="15"/>
      <c r="B35" s="15"/>
      <c r="C35" s="15"/>
      <c r="D35" s="10"/>
      <c r="E35" s="22"/>
      <c r="F35" s="23"/>
    </row>
    <row r="36" spans="1:6" s="37" customFormat="1" ht="12.75">
      <c r="A36" s="15">
        <v>0</v>
      </c>
      <c r="B36" s="15">
        <v>6409</v>
      </c>
      <c r="C36" s="15" t="s">
        <v>532</v>
      </c>
      <c r="D36" s="10">
        <v>400000</v>
      </c>
      <c r="E36" s="22">
        <v>20000</v>
      </c>
      <c r="F36" s="23">
        <f>SUM(D36:E36)</f>
        <v>420000</v>
      </c>
    </row>
    <row r="37" spans="1:6" s="37" customFormat="1" ht="12.75">
      <c r="A37" s="15"/>
      <c r="B37" s="15"/>
      <c r="C37" s="69"/>
      <c r="D37" s="70"/>
      <c r="E37" s="22"/>
      <c r="F37" s="23"/>
    </row>
    <row r="38" spans="1:6" s="37" customFormat="1" ht="12.75">
      <c r="A38" s="15">
        <v>1113</v>
      </c>
      <c r="B38" s="15">
        <v>2212</v>
      </c>
      <c r="C38" s="15" t="s">
        <v>494</v>
      </c>
      <c r="D38" s="10">
        <v>2300000</v>
      </c>
      <c r="E38" s="22">
        <v>60000</v>
      </c>
      <c r="F38" s="23">
        <f>SUM(D38:E38)</f>
        <v>2360000</v>
      </c>
    </row>
    <row r="39" spans="1:6" s="37" customFormat="1" ht="12.75">
      <c r="A39" s="15"/>
      <c r="B39" s="15"/>
      <c r="C39" s="15"/>
      <c r="D39" s="10"/>
      <c r="E39" s="22"/>
      <c r="F39" s="23"/>
    </row>
    <row r="40" spans="1:6" s="37" customFormat="1" ht="12.75">
      <c r="A40" s="7">
        <v>1114</v>
      </c>
      <c r="B40" s="3">
        <v>2219</v>
      </c>
      <c r="C40" s="15" t="s">
        <v>535</v>
      </c>
      <c r="D40" s="10">
        <v>50000</v>
      </c>
      <c r="E40" s="22">
        <v>30000</v>
      </c>
      <c r="F40" s="23">
        <f>SUM(D40:E40)</f>
        <v>80000</v>
      </c>
    </row>
    <row r="41" spans="1:6" s="37" customFormat="1" ht="12.75">
      <c r="A41" s="7"/>
      <c r="B41" s="3"/>
      <c r="C41" s="15"/>
      <c r="D41" s="10"/>
      <c r="E41" s="22"/>
      <c r="F41" s="23"/>
    </row>
    <row r="42" spans="1:6" s="37" customFormat="1" ht="12.75">
      <c r="A42" s="5">
        <v>201601</v>
      </c>
      <c r="B42" s="3">
        <v>2219</v>
      </c>
      <c r="C42" s="15" t="s">
        <v>451</v>
      </c>
      <c r="D42" s="10">
        <v>750000</v>
      </c>
      <c r="E42" s="22">
        <v>100000</v>
      </c>
      <c r="F42" s="23">
        <f>SUM(D42:E42)</f>
        <v>850000</v>
      </c>
    </row>
    <row r="43" spans="1:6" s="37" customFormat="1" ht="12.75">
      <c r="A43" s="5"/>
      <c r="B43" s="3"/>
      <c r="C43" s="15"/>
      <c r="D43" s="10"/>
      <c r="E43" s="22"/>
      <c r="F43" s="23"/>
    </row>
    <row r="44" spans="1:6" s="37" customFormat="1" ht="12.75">
      <c r="A44" s="7">
        <v>2201713</v>
      </c>
      <c r="B44" s="3">
        <v>3113</v>
      </c>
      <c r="C44" s="15" t="s">
        <v>539</v>
      </c>
      <c r="D44" s="10">
        <v>0</v>
      </c>
      <c r="E44" s="22">
        <v>300000</v>
      </c>
      <c r="F44" s="23">
        <f>SUM(D44:E44)</f>
        <v>300000</v>
      </c>
    </row>
    <row r="45" spans="1:6" s="37" customFormat="1" ht="12.75">
      <c r="A45" s="3"/>
      <c r="B45" s="3"/>
      <c r="C45" s="69"/>
      <c r="D45" s="70"/>
      <c r="E45" s="22"/>
      <c r="F45" s="23"/>
    </row>
    <row r="46" spans="1:6" s="37" customFormat="1" ht="12.75">
      <c r="A46" s="3"/>
      <c r="B46" s="3"/>
      <c r="C46" s="69"/>
      <c r="D46" s="10"/>
      <c r="E46" s="22"/>
      <c r="F46" s="23"/>
    </row>
    <row r="47" spans="1:6" s="37" customFormat="1" ht="12.75">
      <c r="A47" s="5">
        <v>59</v>
      </c>
      <c r="B47" s="5">
        <v>6409</v>
      </c>
      <c r="C47" s="7" t="s">
        <v>337</v>
      </c>
      <c r="D47" s="67">
        <f>'RO č.7 RM'!F42</f>
        <v>56939</v>
      </c>
      <c r="E47" s="22">
        <v>104139</v>
      </c>
      <c r="F47" s="23">
        <f>SUM(D47:E47)</f>
        <v>161078</v>
      </c>
    </row>
    <row r="48" spans="1:6" s="37" customFormat="1" ht="12.75">
      <c r="A48" s="5"/>
      <c r="B48" s="5"/>
      <c r="C48" s="5"/>
      <c r="D48" s="1"/>
      <c r="E48" s="22"/>
      <c r="F48" s="22"/>
    </row>
    <row r="49" spans="1:6" s="37" customFormat="1" ht="12.75">
      <c r="A49" s="37" t="s">
        <v>338</v>
      </c>
      <c r="B49" s="20"/>
      <c r="C49" s="20"/>
      <c r="D49" s="25" t="s">
        <v>329</v>
      </c>
      <c r="E49" s="22">
        <f>SUM(E31:E47)</f>
        <v>594139</v>
      </c>
      <c r="F49" s="25" t="s">
        <v>329</v>
      </c>
    </row>
    <row r="50" spans="4:6" ht="12.75">
      <c r="D50" s="23"/>
      <c r="F50" s="23"/>
    </row>
    <row r="51" spans="1:6" s="37" customFormat="1" ht="12.75">
      <c r="A51" s="37" t="s">
        <v>545</v>
      </c>
      <c r="B51" s="20"/>
      <c r="C51" s="20"/>
      <c r="D51" s="25" t="s">
        <v>329</v>
      </c>
      <c r="E51" s="22">
        <f>'RO č.7 RM'!E47</f>
        <v>236591144.31</v>
      </c>
      <c r="F51" s="25" t="s">
        <v>329</v>
      </c>
    </row>
    <row r="52" spans="1:6" s="37" customFormat="1" ht="12.75">
      <c r="A52" s="38" t="s">
        <v>555</v>
      </c>
      <c r="B52" s="60"/>
      <c r="C52" s="60"/>
      <c r="D52" s="66" t="s">
        <v>329</v>
      </c>
      <c r="E52" s="19">
        <f>SUM(E49+E51)</f>
        <v>237185283.31</v>
      </c>
      <c r="F52" s="66" t="s">
        <v>329</v>
      </c>
    </row>
    <row r="53" spans="4:6" ht="12.75">
      <c r="D53" s="23"/>
      <c r="F53" s="23"/>
    </row>
    <row r="54" spans="1:6" ht="12.75">
      <c r="A54" s="37" t="s">
        <v>339</v>
      </c>
      <c r="D54" s="25" t="s">
        <v>329</v>
      </c>
      <c r="E54" s="22">
        <f>SUM(E26-E49)</f>
        <v>0</v>
      </c>
      <c r="F54" s="25" t="s">
        <v>329</v>
      </c>
    </row>
    <row r="55" spans="1:6" ht="12.75">
      <c r="A55" s="37"/>
      <c r="F55" s="23"/>
    </row>
    <row r="56" spans="1:6" s="35" customFormat="1" ht="12.75">
      <c r="A56" s="37"/>
      <c r="B56" s="15"/>
      <c r="C56" s="15"/>
      <c r="D56" s="15"/>
      <c r="E56" s="22"/>
      <c r="F56" s="15"/>
    </row>
    <row r="57" spans="1:7" s="15" customFormat="1" ht="12.75">
      <c r="A57" s="35" t="s">
        <v>189</v>
      </c>
      <c r="E57" s="22"/>
      <c r="G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Věra Pokorná</cp:lastModifiedBy>
  <cp:lastPrinted>2019-01-10T07:03:52Z</cp:lastPrinted>
  <dcterms:created xsi:type="dcterms:W3CDTF">2006-01-23T06:56:25Z</dcterms:created>
  <dcterms:modified xsi:type="dcterms:W3CDTF">2019-01-10T07:04:11Z</dcterms:modified>
  <cp:category/>
  <cp:version/>
  <cp:contentType/>
  <cp:contentStatus/>
</cp:coreProperties>
</file>