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tabRatio="897" firstSheet="5" activeTab="16"/>
  </bookViews>
  <sheets>
    <sheet name="Rozpočet 2019" sheetId="1" r:id="rId1"/>
    <sheet name="RO č.1 ZM" sheetId="2" r:id="rId2"/>
    <sheet name="RO č.2 ZM" sheetId="3" r:id="rId3"/>
    <sheet name="RO č.3 RM" sheetId="4" r:id="rId4"/>
    <sheet name="RO č.4 ZM" sheetId="5" r:id="rId5"/>
    <sheet name="RO č.5 RM" sheetId="6" r:id="rId6"/>
    <sheet name="RO č.6 ZM" sheetId="7" r:id="rId7"/>
    <sheet name="RO č.7 RM" sheetId="8" r:id="rId8"/>
    <sheet name="RO č.8 RM" sheetId="9" r:id="rId9"/>
    <sheet name="RO č.9 ZM" sheetId="10" r:id="rId10"/>
    <sheet name="RO č.10 RM" sheetId="11" r:id="rId11"/>
    <sheet name="RO č.11 RM" sheetId="12" r:id="rId12"/>
    <sheet name="RO č.12 RM" sheetId="13" r:id="rId13"/>
    <sheet name="RO č.13 RM" sheetId="14" r:id="rId14"/>
    <sheet name="RO č.14 ZM" sheetId="15" r:id="rId15"/>
    <sheet name="RO č.15 ZM" sheetId="16" r:id="rId16"/>
    <sheet name="RO č.16 do RM" sheetId="17" r:id="rId17"/>
    <sheet name="Rozpočet - pracov.mater.podrob." sheetId="18" r:id="rId18"/>
    <sheet name="List2" sheetId="19" r:id="rId19"/>
    <sheet name="List3" sheetId="20" r:id="rId20"/>
  </sheets>
  <definedNames>
    <definedName name="_xlnm.Print_Titles" localSheetId="1">'RO č.1 ZM'!$1:$5</definedName>
    <definedName name="_xlnm.Print_Titles" localSheetId="10">'RO č.10 RM'!$1:$5</definedName>
    <definedName name="_xlnm.Print_Titles" localSheetId="11">'RO č.11 RM'!$1:$5</definedName>
    <definedName name="_xlnm.Print_Titles" localSheetId="12">'RO č.12 RM'!$1:$5</definedName>
    <definedName name="_xlnm.Print_Titles" localSheetId="13">'RO č.13 RM'!$1:$5</definedName>
    <definedName name="_xlnm.Print_Titles" localSheetId="14">'RO č.14 ZM'!$1:$5</definedName>
    <definedName name="_xlnm.Print_Titles" localSheetId="15">'RO č.15 ZM'!$1:$5</definedName>
    <definedName name="_xlnm.Print_Titles" localSheetId="16">'RO č.16 do RM'!$1:$5</definedName>
    <definedName name="_xlnm.Print_Titles" localSheetId="2">'RO č.2 ZM'!$1:$5</definedName>
    <definedName name="_xlnm.Print_Titles" localSheetId="3">'RO č.3 RM'!$1:$5</definedName>
    <definedName name="_xlnm.Print_Titles" localSheetId="4">'RO č.4 ZM'!$1:$5</definedName>
    <definedName name="_xlnm.Print_Titles" localSheetId="5">'RO č.5 RM'!$1:$5</definedName>
    <definedName name="_xlnm.Print_Titles" localSheetId="6">'RO č.6 ZM'!$1:$5</definedName>
    <definedName name="_xlnm.Print_Titles" localSheetId="7">'RO č.7 RM'!$1:$5</definedName>
    <definedName name="_xlnm.Print_Titles" localSheetId="8">'RO č.8 RM'!$1:$5</definedName>
    <definedName name="_xlnm.Print_Titles" localSheetId="9">'RO č.9 ZM'!$1:$5</definedName>
    <definedName name="_xlnm.Print_Titles" localSheetId="17">'Rozpočet - pracov.mater.podrob.'!$1:$5</definedName>
    <definedName name="_xlnm.Print_Titles" localSheetId="0">'Rozpočet 2019'!$1:$4</definedName>
  </definedNames>
  <calcPr fullCalcOnLoad="1"/>
</workbook>
</file>

<file path=xl/sharedStrings.xml><?xml version="1.0" encoding="utf-8"?>
<sst xmlns="http://schemas.openxmlformats.org/spreadsheetml/2006/main" count="2070" uniqueCount="907">
  <si>
    <t>odpa</t>
  </si>
  <si>
    <t>schod.x přebyt.</t>
  </si>
  <si>
    <t>částku ke konci roku,</t>
  </si>
  <si>
    <t>rozdíl mezi příjmy, fin. a výdaji</t>
  </si>
  <si>
    <t>Třída 1 - daňové příjmy</t>
  </si>
  <si>
    <t>poplatek za komunální odpad</t>
  </si>
  <si>
    <t>poplatek ze psů</t>
  </si>
  <si>
    <t>poplatek z ubytovací kapacity</t>
  </si>
  <si>
    <t>správní poplatky</t>
  </si>
  <si>
    <t>Třída 2 - nedaňové příjmy</t>
  </si>
  <si>
    <t>Třída 3 - kapitálové příjmy</t>
  </si>
  <si>
    <t>Příjmy celkem</t>
  </si>
  <si>
    <t>Třída 8 - financování</t>
  </si>
  <si>
    <t>Příjmy a financování celkem</t>
  </si>
  <si>
    <t>Třída 4 - přijaté transfery</t>
  </si>
  <si>
    <t>SOŠ J. Tiraye - odvod z odpisů</t>
  </si>
  <si>
    <t xml:space="preserve"> - celkové částky ve výdajové části rozpočtu u jednotlivých oddílů a paragrafů  (dle vyhlášky 323/2002 Sb.</t>
  </si>
  <si>
    <t xml:space="preserve">   sběr a svoz komunálního odpadu, činnost místní správy….)</t>
  </si>
  <si>
    <t xml:space="preserve">   o rozpočtové skladbě ve znění pozdějších předpisů, např. silnice, provoz veř.silniční dopravy, </t>
  </si>
  <si>
    <t>upravit dle potřeby</t>
  </si>
  <si>
    <t>37 - ochrana životního prostředí</t>
  </si>
  <si>
    <t>Výdaje celkem</t>
  </si>
  <si>
    <t>V návaznosti na § 12 zákona č. 250/2000 Sb. ve znění pozdějších přepisů se stanovují následující</t>
  </si>
  <si>
    <t>závazné ukazatele:</t>
  </si>
  <si>
    <t xml:space="preserve">Výdaje v Kč                                    </t>
  </si>
  <si>
    <t xml:space="preserve">Příjmy, financování v  Kč </t>
  </si>
  <si>
    <t>Skutečnost</t>
  </si>
  <si>
    <t>poznámky</t>
  </si>
  <si>
    <t>Návrh</t>
  </si>
  <si>
    <t>Rozpočet</t>
  </si>
  <si>
    <t>poplatky za odnětí pozemků plnění funkcí lesa</t>
  </si>
  <si>
    <t>daň z nemovitosti</t>
  </si>
  <si>
    <t xml:space="preserve">  - Technické služby          </t>
  </si>
  <si>
    <t xml:space="preserve">  - Lesní družstvo </t>
  </si>
  <si>
    <t>ZŠ Velká Bíteš - odvod z odpisů</t>
  </si>
  <si>
    <t>Rozpočet uprav.</t>
  </si>
  <si>
    <t>10 - Zemědělství a lesní hospodářství</t>
  </si>
  <si>
    <t>Ozdravování hospod. zvířat – deratizace, útulky</t>
  </si>
  <si>
    <t>Pěstební činnost - pojištění</t>
  </si>
  <si>
    <t>22 - Doprava</t>
  </si>
  <si>
    <t>23 - Vodní hospodářství</t>
  </si>
  <si>
    <t>Pitná voda</t>
  </si>
  <si>
    <t>31 a 32 - Vzdělávání</t>
  </si>
  <si>
    <t>33 - Kultura, církve a sděl. prostředky</t>
  </si>
  <si>
    <t>34 - Tělovýchova a zájmová činnost</t>
  </si>
  <si>
    <t>35 - Zdravotnictví</t>
  </si>
  <si>
    <t>36 - Bydlení, komunál.služby, územ.rozvoj</t>
  </si>
  <si>
    <t xml:space="preserve">Územní plánování </t>
  </si>
  <si>
    <t>43 - Sociální služby a pomoc a spol. čin. v soc.</t>
  </si>
  <si>
    <t>zabezpečení a politice zaměstnanosti</t>
  </si>
  <si>
    <t>55 - Požární ochrana a integr. záchr. systém</t>
  </si>
  <si>
    <t>61 - Státní moc, st. správa, úz. samospráva a pol. strany</t>
  </si>
  <si>
    <t>Zastupitelstva obcí</t>
  </si>
  <si>
    <t>Činnost místní správy</t>
  </si>
  <si>
    <t>63 - Finanční operace</t>
  </si>
  <si>
    <t>64 - Ostatní činnosti</t>
  </si>
  <si>
    <t>že rozdíl mezi příjmy a výdaji je vyrovnán třídou</t>
  </si>
  <si>
    <t xml:space="preserve"> 8 - financování</t>
  </si>
  <si>
    <t>(pův. bez RO)</t>
  </si>
  <si>
    <t>Základní škola Velká Bíteš, přísp. org. (ZŠ)</t>
  </si>
  <si>
    <t>Činnost knihovnická - Městská knihovna V.Bíteš</t>
  </si>
  <si>
    <t>Činnost muzeí a galerií - Městské muzeum V.Bíteš</t>
  </si>
  <si>
    <t xml:space="preserve">IC a KK - Kulturní dům - příspěvek na provoz </t>
  </si>
  <si>
    <t xml:space="preserve">IC a KK - Kulturní dům - příspěvek na odpisy </t>
  </si>
  <si>
    <t>MŠ I – Mas. nám. + Lánice – příspěvek na provoz</t>
  </si>
  <si>
    <t>MŠ I - příspěvek na odpisy</t>
  </si>
  <si>
    <t>MŠ II - příspěvek na provoz</t>
  </si>
  <si>
    <t>MŠ II - příspěvek na odpisy</t>
  </si>
  <si>
    <t>ZŠ spec. - příspěvek na provoz</t>
  </si>
  <si>
    <t>ZŠ spec. - příspěvek na odpisy</t>
  </si>
  <si>
    <t>SOŠ – příspěvek na provoz</t>
  </si>
  <si>
    <t>SOŠ – příspěvek na odpisy</t>
  </si>
  <si>
    <t>ZUŠ – příspěvek na odpisy</t>
  </si>
  <si>
    <t>IC a KK – příspěvek na provoz</t>
  </si>
  <si>
    <t>IC a KK – příspěvek na kinematograf</t>
  </si>
  <si>
    <t xml:space="preserve">IC a KK – příspěvek na provoz hodů </t>
  </si>
  <si>
    <t>Sdělovací prostř. - místní rozhlas – provozní výdaje</t>
  </si>
  <si>
    <t xml:space="preserve">    - služby, energie (k vyúčtování)</t>
  </si>
  <si>
    <t xml:space="preserve">    - ostatní výdaje, opravy</t>
  </si>
  <si>
    <t>Veřejné osvětlení - provozní výdaje (fa z TS)</t>
  </si>
  <si>
    <t>Komunální služby a územní rozvoj</t>
  </si>
  <si>
    <t xml:space="preserve">   - zaměřování, posudky, geometrické plány apod.</t>
  </si>
  <si>
    <t xml:space="preserve">   - provoz veřejných WC (fa z TS)</t>
  </si>
  <si>
    <t xml:space="preserve">   - členský přísp. Mikroregionu Velkom. - Bítešska</t>
  </si>
  <si>
    <t xml:space="preserve">   - odstraňování staveb a exekuce</t>
  </si>
  <si>
    <t>Sběr a svoz nebezpečných odpadů (fa z TS)</t>
  </si>
  <si>
    <t>Sběr a svoz komunálních odpadů (fa z TS)</t>
  </si>
  <si>
    <t>Dům s pečovatelskou službou – příspěvek na provoz</t>
  </si>
  <si>
    <t>Domov důchodců – příspěvek na provoz</t>
  </si>
  <si>
    <t>Výdaje hrazené ze sociálního fondu</t>
  </si>
  <si>
    <t xml:space="preserve"> - u školských přísp. organizací stanovené mzdové náklady v rámci poskytnutého příspěvku na provoz</t>
  </si>
  <si>
    <t>Komunikace - provozní výdaje včetně oprav</t>
  </si>
  <si>
    <t xml:space="preserve">   HC Spartak Velká Bíteš </t>
  </si>
  <si>
    <t>ORG</t>
  </si>
  <si>
    <t>Úroky z úvěrů provozního charakteru</t>
  </si>
  <si>
    <t>polož.</t>
  </si>
  <si>
    <t>text</t>
  </si>
  <si>
    <t xml:space="preserve">     -  od Komerční banky (výkup pozemků na Babinci)</t>
  </si>
  <si>
    <t>Příspěvky DSO SVK Žďársko na investice</t>
  </si>
  <si>
    <t>ROZPIS AKCÍ:</t>
  </si>
  <si>
    <t>Památky – celkové výdaje na opravy</t>
  </si>
  <si>
    <t>Komunikace</t>
  </si>
  <si>
    <t>III/3791 V. Bíteš – Vlkovská 2. etapa</t>
  </si>
  <si>
    <t>Odstranění vad na přechodech ve V.Bíteši</t>
  </si>
  <si>
    <t>Informační a komunikační technologie</t>
  </si>
  <si>
    <t>Ostatní akce</t>
  </si>
  <si>
    <t>z toho pro:</t>
  </si>
  <si>
    <t xml:space="preserve">   TJ Spartak Velká Bíteš  </t>
  </si>
  <si>
    <t>z toho dotace a příspěvky pro:</t>
  </si>
  <si>
    <t xml:space="preserve">    -Bítešský hudební půlkruh </t>
  </si>
  <si>
    <t xml:space="preserve">    -Český svaz včelařů, ZO V. Bíteš </t>
  </si>
  <si>
    <t xml:space="preserve">    -Svaz diabetiků ČR, územ. org. V. Bíteš </t>
  </si>
  <si>
    <t xml:space="preserve">    -Pionýrská skupina V. Bíteš</t>
  </si>
  <si>
    <t xml:space="preserve">    -Kolpingova rodina V. Bíteš </t>
  </si>
  <si>
    <t xml:space="preserve">    -Římskokatolická farnost V. Bíteš </t>
  </si>
  <si>
    <t xml:space="preserve">    -Svaz zdrav. post. civiliz. chorobami, ZO V. Bíteš </t>
  </si>
  <si>
    <t xml:space="preserve">    -Moravský rybářský svaz </t>
  </si>
  <si>
    <t xml:space="preserve">    -Český svaz chovatelů </t>
  </si>
  <si>
    <t xml:space="preserve">    -Myslivecké sdružení </t>
  </si>
  <si>
    <t xml:space="preserve">    -Kynologický klub</t>
  </si>
  <si>
    <t xml:space="preserve"> - u příspěvku na investice SVK Žďársko se stanovuje celkový objem prostředků, rozdělení na konkrétní</t>
  </si>
  <si>
    <t xml:space="preserve">   investiční akce včetně schválení smlouvy o poskytnutí prostř. bude provádět Rada města Velká Bíteš</t>
  </si>
  <si>
    <t xml:space="preserve"> - mzdové a ost. osobní výdaje knihovny, muzea a činnosti místní správy</t>
  </si>
  <si>
    <t xml:space="preserve">   (bez sociálního a zdravotního pojištění)</t>
  </si>
  <si>
    <t xml:space="preserve"> - příspěvky příspěvkovým organizacím na provoz, investice, stanovený objem prostředků na mzdové</t>
  </si>
  <si>
    <t xml:space="preserve">   a ostatní osobní výdaje (účet 521 bez sociálního a zdravotního pojištění)  </t>
  </si>
  <si>
    <t xml:space="preserve"> - u Informačního centra a Klubu kultury stanovené mzdové náklady v rámci poskytnutého příspěvku</t>
  </si>
  <si>
    <t xml:space="preserve">   na provoz bez dohod za hudební a jiné kulturní produkce</t>
  </si>
  <si>
    <t xml:space="preserve"> - opravy, investice a ostatní akce samostatně vyčleněné v rozpočtu</t>
  </si>
  <si>
    <t>Březka</t>
  </si>
  <si>
    <t>Holubí Zhoř</t>
  </si>
  <si>
    <t>Jindřichov</t>
  </si>
  <si>
    <t>Ludvíkov</t>
  </si>
  <si>
    <t>Bezděkov</t>
  </si>
  <si>
    <t>Jáchymov</t>
  </si>
  <si>
    <t>Pánov</t>
  </si>
  <si>
    <t>Jestřabí</t>
  </si>
  <si>
    <t>Místní části - výdaje vyčleněné k rozdělení pro osadní výbory</t>
  </si>
  <si>
    <t xml:space="preserve">                                                  Město Velká Bíteš</t>
  </si>
  <si>
    <t>53 - Bezpečnost a veřejný pořádek</t>
  </si>
  <si>
    <t>Městská policie - provozní výdaje</t>
  </si>
  <si>
    <t>pojištění - přefa pojistného (BD, TS)</t>
  </si>
  <si>
    <t xml:space="preserve"> - pro Polikliniku V. Bíteš na DPS - z MPSV (UZ 13305)</t>
  </si>
  <si>
    <t xml:space="preserve"> - pro Polikliniku V. Bíteš na DD - z MPSV (UZ 13305)</t>
  </si>
  <si>
    <t>dlouhodobé přijaté půjčené prostředky</t>
  </si>
  <si>
    <t xml:space="preserve">uhrazené splátky dlouhod. přijatých půjčených prostředků  </t>
  </si>
  <si>
    <t xml:space="preserve">     -  od PBS a.s. (výstavba bytů)</t>
  </si>
  <si>
    <t xml:space="preserve">     -  od Komerční banky (výkup nemov.na kruh.křižovat.)</t>
  </si>
  <si>
    <t>operace z peněž.účtů org.nemající charakter příjmů a výdajů</t>
  </si>
  <si>
    <t>Komunikace - opravy v místních částech</t>
  </si>
  <si>
    <t>Provoz veřejné  silniční dopravy – dopravní obslužnost</t>
  </si>
  <si>
    <t>Příspěvek DSO Svazku vod. a kan. Žďársko (na obyvatele)</t>
  </si>
  <si>
    <t>Příspěvek DSO Svazu VaK Ivančice (na obyvatele)</t>
  </si>
  <si>
    <t>Odvádění a čištění odpadních vod – opr., čišť. kanal. vpustí</t>
  </si>
  <si>
    <t>Mateřská škola Velká Bíteš, Masarykovo nám. 86, přísp. org. (MŠ I)</t>
  </si>
  <si>
    <t>Mateřská škola Velká Bíteš, U Stadionu 538, přísp. org. (MŠ II)</t>
  </si>
  <si>
    <t>Střední odborná škola Jana Tiraye Velká Bíteš, přísp. org. (SOŠ)</t>
  </si>
  <si>
    <t>Základní umělecká škola, Velká Bíteš, Hrnčířská 117, přísp. org. (ZUŠ)</t>
  </si>
  <si>
    <t>Informační centrum a Klub kultury Města Velké Bíteše, přísp. org. (IC a KK)</t>
  </si>
  <si>
    <t>Kronika – OOV a provozní výdaje</t>
  </si>
  <si>
    <t>Ost. zálež. kultury – kulturní akce a ostatní výdaje na kulturu</t>
  </si>
  <si>
    <t xml:space="preserve">    -Muzejní spolek</t>
  </si>
  <si>
    <t>Ostatní těl. činnost  - dotace spolkům mimo grant</t>
  </si>
  <si>
    <t xml:space="preserve">   FC Spartak Velká Biteš </t>
  </si>
  <si>
    <t xml:space="preserve">   TJ Sokol Velká Bíteš</t>
  </si>
  <si>
    <t xml:space="preserve">   Tenisový club města Velká Bíteš</t>
  </si>
  <si>
    <t xml:space="preserve">   Bítešský spolek vytrvalostních sportů</t>
  </si>
  <si>
    <t>Využití vol. času dětí a mládeže – dět. hřiště vč. Tyršova</t>
  </si>
  <si>
    <t>Těl. a zájmová činnost - ostatní</t>
  </si>
  <si>
    <t>zimní stadion - opravy a údržba</t>
  </si>
  <si>
    <t>Poliklinika Velká Bíteš, přísp. org.</t>
  </si>
  <si>
    <t>Všeobecná ambulantní péče – přísp. na provoz</t>
  </si>
  <si>
    <t>Všeobecná ambulantní péče – přísp. na odpisy</t>
  </si>
  <si>
    <t>Lékař.služba první pomoci – přísp. na provoz</t>
  </si>
  <si>
    <t>Bytové hospodářství - výdaje v souvislosti s nájmy bytů</t>
  </si>
  <si>
    <t>Nebytové hosp.- výdaje v souvislosti s nájmy nebytových prostor</t>
  </si>
  <si>
    <t>Pohřebnictví – provozní výdaje vč. ost. osobních výdajů</t>
  </si>
  <si>
    <t xml:space="preserve">   - výkupy nemovitostí </t>
  </si>
  <si>
    <t>Provoz sběrného dvora (fa z TS)</t>
  </si>
  <si>
    <t>Sběr a svoz komunálního odpadu - poplatky za vyúč. SIPO</t>
  </si>
  <si>
    <t>Sběr a svoz kom. odpadů – svoz a likvidace bioodpadů (fa z TS)</t>
  </si>
  <si>
    <t xml:space="preserve"> - převod dotace z Kraje Vysočina - z MPSV (UZ 13305)</t>
  </si>
  <si>
    <t xml:space="preserve"> - převod dotace z Kraje Vysočina - prostředky kraje (UZ 053)</t>
  </si>
  <si>
    <t>Požární ochrana vč. pojištění zásah. jednotky</t>
  </si>
  <si>
    <t>Činnost místní správy – poskytování věcných darů starostou</t>
  </si>
  <si>
    <t>Čin. míst. správy – náklady na progr. vybavení a výpočetní techniku</t>
  </si>
  <si>
    <t>Konektivita k internetu a podp.a rozvoj web.stránek města a jeho org.</t>
  </si>
  <si>
    <t>Telefonní služby - pevné i mobilní telefony, pronájem ústředny</t>
  </si>
  <si>
    <t>GIS a DTMM</t>
  </si>
  <si>
    <t>Obecné výdaje z finančních operací</t>
  </si>
  <si>
    <t>Poplatky bankovních účtů</t>
  </si>
  <si>
    <t>Pojištění funkčně nespecifikované, pojištění majetku, odpovědnosti</t>
  </si>
  <si>
    <t>Ostatní finanční operace - daň z nemovitostí</t>
  </si>
  <si>
    <t>Ostatní finanční operace - daň z příjmů práv. osob za město</t>
  </si>
  <si>
    <t xml:space="preserve">Ostatní finanční operace - odvod DPH </t>
  </si>
  <si>
    <t>Mylné a neidentifikované platby</t>
  </si>
  <si>
    <t xml:space="preserve"> -ostatní subjekty dle žádosti</t>
  </si>
  <si>
    <t xml:space="preserve"> -NZZ domácí ošetřovatelská péče</t>
  </si>
  <si>
    <t xml:space="preserve"> -Diecézní charita Brno - obl.charita Třebíč</t>
  </si>
  <si>
    <t>Opravy, investice samostatně vyčleněné</t>
  </si>
  <si>
    <t>Oprava komunikace Nová čtvrť</t>
  </si>
  <si>
    <t>Metropolitní síť města (provoz MAN, pokládka při rekon.ulic,</t>
  </si>
  <si>
    <t>napojení a zakončení v objektech města)</t>
  </si>
  <si>
    <t>Opravy v bytových domech včetně výměny výtahů</t>
  </si>
  <si>
    <t>MŠ U Stadionu - vnitřní a venkovní opravy a úpravy</t>
  </si>
  <si>
    <t>Tech.a dopravní infrastruktura OS Babinec, OS pod ZŠ</t>
  </si>
  <si>
    <t>Tech.a dopravní infrastruktura Na Vyhlídce, Lípová - Strojní</t>
  </si>
  <si>
    <t>bude upraveno</t>
  </si>
  <si>
    <t>a dle zůstatku</t>
  </si>
  <si>
    <t>nevyčerpaných</t>
  </si>
  <si>
    <t>úroky z úvěru – reko náměstí – přestupní terminál, JIH</t>
  </si>
  <si>
    <t>úroky z úvěru - odkup pozemků na Babinci + infrastruktura</t>
  </si>
  <si>
    <t xml:space="preserve"> -Domov bez zámku Náměšť nad Oslavou, p. o.</t>
  </si>
  <si>
    <t>Fotbalový stadion ve V.Bíteši - opravy a stavební úpravy</t>
  </si>
  <si>
    <t xml:space="preserve"> </t>
  </si>
  <si>
    <t>Úpravy okolí objektu ZŠ Sadová</t>
  </si>
  <si>
    <t>Úpravy okolí objektu MŠ Lánice</t>
  </si>
  <si>
    <t>ZUŠ – příspěvek na provoz</t>
  </si>
  <si>
    <t>sdílené daně celk</t>
  </si>
  <si>
    <t xml:space="preserve">   - členský přísp. Koruně Vysočiny</t>
  </si>
  <si>
    <t xml:space="preserve">   - ostatní členské příspěvky</t>
  </si>
  <si>
    <t>2018</t>
  </si>
  <si>
    <t>daň z hazardních her</t>
  </si>
  <si>
    <t>Neinvestiční transfery přijaté ze státního rozpočtu</t>
  </si>
  <si>
    <t>Neinvestiční přijaté transfery od kraje Vysočina</t>
  </si>
  <si>
    <t xml:space="preserve"> - pro Polikliniku V. Bíteš na DPS - prostředky kraje (UZ 053)</t>
  </si>
  <si>
    <t xml:space="preserve"> - pro Polikliniku V. Bíteš na DD - prostředky kraje (UZ 053)</t>
  </si>
  <si>
    <t xml:space="preserve"> - na akceschopnost jednotek SDH obcí</t>
  </si>
  <si>
    <t>Investiční transfery přijaté ze státního rozpočtu</t>
  </si>
  <si>
    <t>Investiční přijaté transfery od kraje Vysočina</t>
  </si>
  <si>
    <t xml:space="preserve">     -  od KB (sníž.energ.nároč.budov ZŠ VB+okruž.křižovatka)</t>
  </si>
  <si>
    <t xml:space="preserve">     -  od KB (infrastruktura na Babinci)</t>
  </si>
  <si>
    <t>Základní škola – příspěvek na provoz</t>
  </si>
  <si>
    <t>Základní škola – příspěvek na odpisy</t>
  </si>
  <si>
    <t>ZŠ - příspěvek z daru od kraje na podporu zájm.a sport.aktivit dětí</t>
  </si>
  <si>
    <t>ZŠ spec.- přísp.z daru od kraje na podporu žáků se spec.potřebami</t>
  </si>
  <si>
    <t>ZUŠ - příspěvek z daru od kraje na podporu zájm.a sport.aktivit dětí</t>
  </si>
  <si>
    <t xml:space="preserve">    -SDH Velká Bíteš</t>
  </si>
  <si>
    <t xml:space="preserve">   Tenisový Club Matador Velká Bíteš</t>
  </si>
  <si>
    <t xml:space="preserve">   Kung Fu Akademie, pobočka Velká Bíteš</t>
  </si>
  <si>
    <t>Ost. činnosti, ostatní příspěvky a dary</t>
  </si>
  <si>
    <t xml:space="preserve"> -Diecézní charita Brno - obl.charita Žďár nad Sázavou</t>
  </si>
  <si>
    <t xml:space="preserve"> -Domácí hospic Vysočina, o.p.s.</t>
  </si>
  <si>
    <t>úroky z úvěru - výkup nemovitostí na kruhovou křižovatku</t>
  </si>
  <si>
    <t>Košíkov</t>
  </si>
  <si>
    <t>Docházkový systém organizací města</t>
  </si>
  <si>
    <t>Komunikace K Mlýnům a pod Babincem vč. křiž. s ul. Tišnovská</t>
  </si>
  <si>
    <t>Technická a dopravní infrastruktura</t>
  </si>
  <si>
    <t>Tech.a dopravní infrastruktura OS Babinec - 2. etapa</t>
  </si>
  <si>
    <t>Budovy</t>
  </si>
  <si>
    <t>ZŠ Tišnovská 116 - rekonstrukce a dostavba</t>
  </si>
  <si>
    <t>Dům pro sociální bydlení Jihlavská</t>
  </si>
  <si>
    <t>Úpravy okolí Kulturního domu ve Velké Bíteši</t>
  </si>
  <si>
    <t>Revitalizace sídliště U Stadionu</t>
  </si>
  <si>
    <t>Rekonstrukce rybníků - Velká Bíteš a místní části</t>
  </si>
  <si>
    <t>Studna - ZŠ speciální</t>
  </si>
  <si>
    <t>Studna - fotbalový stadion</t>
  </si>
  <si>
    <t>Studna - zimní stadion</t>
  </si>
  <si>
    <t>silnice - přijaté pojistné náhrady</t>
  </si>
  <si>
    <t>Volba prezidenta - přípravná fáze</t>
  </si>
  <si>
    <t xml:space="preserve"> -Galáni, o. s.</t>
  </si>
  <si>
    <t xml:space="preserve">    - z toho mzdové a ostat.osobní výdaje 350 tis.</t>
  </si>
  <si>
    <t xml:space="preserve">    - z toho mzdové a ostat.osobní výdaje 0,-</t>
  </si>
  <si>
    <t>Částka k rozděle-</t>
  </si>
  <si>
    <t>ní na invest.akce</t>
  </si>
  <si>
    <t>Vyhotovila: Pokorná</t>
  </si>
  <si>
    <t xml:space="preserve"> - investiční přísp.na pořízení průmyslové pračky</t>
  </si>
  <si>
    <t xml:space="preserve"> -Polikliniku V. Bíteš pro klub seniorů 50 tis.</t>
  </si>
  <si>
    <t>Volby do zastupitelstva obce</t>
  </si>
  <si>
    <t xml:space="preserve"> - úvěr od KB na infrastrukturu na Babinci II.etapa</t>
  </si>
  <si>
    <t xml:space="preserve">     -  od KB (infrastruktura na Babinci II. etapa)</t>
  </si>
  <si>
    <t xml:space="preserve">úroky z úvěru - revitalizace ZŠ Tišnovská 115 </t>
  </si>
  <si>
    <t>úroky z úvěru - infrastruktura na Babinci 2. etapa</t>
  </si>
  <si>
    <t xml:space="preserve">     -  od České spoř. (Revitalizace ZŠ Tišnovská 115)</t>
  </si>
  <si>
    <t>Péče o veřejnou zeleň</t>
  </si>
  <si>
    <t>Péče o vzhled obce</t>
  </si>
  <si>
    <t xml:space="preserve"> - RK U Stadionu</t>
  </si>
  <si>
    <t>Oprava komunikace a parkovací stání Sadová</t>
  </si>
  <si>
    <t>EZS a MKDS - provozní výdaje</t>
  </si>
  <si>
    <t xml:space="preserve">U samostatně vyčleněných investičních akcí pro místní části se stanovuje tento postup: </t>
  </si>
  <si>
    <t xml:space="preserve">                                                  Návrh rozpočtu  na rok 2019 - pracovní materiál</t>
  </si>
  <si>
    <t xml:space="preserve">Rozpočet na rok 2019 se bude schval. jako schodkový s tím,           </t>
  </si>
  <si>
    <t>2019</t>
  </si>
  <si>
    <t>daň z příjmů fyzických osob ze záv.činnosti - platí zaměstnavatel</t>
  </si>
  <si>
    <t>daň z příjmů fyzických osob - platí poplatník</t>
  </si>
  <si>
    <t xml:space="preserve">daň z příjmů fyzických osob z kapitálových výnosů  </t>
  </si>
  <si>
    <t>daň z příjmů právnických osob</t>
  </si>
  <si>
    <t>daň z příjmů právnických osob za obce</t>
  </si>
  <si>
    <t>daň z přidané hodnoty</t>
  </si>
  <si>
    <t>odvody za odnětí ze ZPF</t>
  </si>
  <si>
    <t xml:space="preserve">poplatek za užívání veřejného prostranství </t>
  </si>
  <si>
    <t>příjmy z úhrad za dobývání nerostů a poplatky za geologické práce</t>
  </si>
  <si>
    <t>lesní hospodářství - přičlenění honebních pozemků</t>
  </si>
  <si>
    <t>lesní hospodářství - příjmy z pronájmu pozemků</t>
  </si>
  <si>
    <t>lesní hospodářství - podíl na výsledku hospodaření</t>
  </si>
  <si>
    <t>ostatní služby - příjmy z pronájmu reklamních zařízení</t>
  </si>
  <si>
    <t>ostatní záležitosti pozemních komunikací - příjem z parkovacích karet</t>
  </si>
  <si>
    <t>mateřské školy - odvod z odpisů</t>
  </si>
  <si>
    <t>ZUŠ - odvod z odpisů</t>
  </si>
  <si>
    <t>činnosti knihovnické - příjmy</t>
  </si>
  <si>
    <t>činnost muzeí - příjmy</t>
  </si>
  <si>
    <t>IC a KK - Kulturní dům - odvod z odpisů</t>
  </si>
  <si>
    <t>kašny - přeplatek na vodném</t>
  </si>
  <si>
    <t>Poliklinika - všeobecná ambulantní péče - odvod z odpisů</t>
  </si>
  <si>
    <t>bytové hospodářství - ostatní  příjmy z vlastní činnosti - služby k vyúčtování</t>
  </si>
  <si>
    <t>bytové hospodářství - příjmy z pronájmu ostatních nemovitostí</t>
  </si>
  <si>
    <t>bytové hospodářství - přeplatky energií, ost.přísp.</t>
  </si>
  <si>
    <t>nebyt.hospodářství - ostatní příjmy z vlastní činnosti - služby k vyúčtování</t>
  </si>
  <si>
    <t>nebyt.hospodářství - příjmy z pronájmu ostatních nemovitostí</t>
  </si>
  <si>
    <t>nebyt.hospodářství - příjmy z pronájmu - převody z hosp.čin. - tepelná zařízení</t>
  </si>
  <si>
    <t>nebyt.hospodářství - příjmy z pronájmu - převody z Polikliniky</t>
  </si>
  <si>
    <t>nebyt.hospodářství - přijaté pojistné náhrady</t>
  </si>
  <si>
    <t>nebyt.hospodářství - přeplatky energií, ost.přísp.</t>
  </si>
  <si>
    <t>Veřejné osvětlení - přijaté pojistné náhrady</t>
  </si>
  <si>
    <t xml:space="preserve">pohřebnictví - úhrada za využívání práva k pohřbívacímu místu </t>
  </si>
  <si>
    <t>komunální služby a úz.rozvoj - příjmy z veřejných WC</t>
  </si>
  <si>
    <t>komunální služby a úz.rozvoj - příjmy z věcných břemen</t>
  </si>
  <si>
    <t>komunální služby a úz.rozvoj - příjmy z pronájmů pozemků ostatní</t>
  </si>
  <si>
    <t>komunální služby a úz.rozvoj - příspěvky, náhrady (GP)</t>
  </si>
  <si>
    <t>využívání a zneškod.komun.odpadů - příjmy za separaci odpadů</t>
  </si>
  <si>
    <t>ostatní nakládání s odpady - pronájem skládky</t>
  </si>
  <si>
    <t>péče o vzhled obcí a veř.zeleň - přijaté pojistné náhrady</t>
  </si>
  <si>
    <t>ost.správa v ochraně ŽP - přijaté sankční platby od jiných subj.</t>
  </si>
  <si>
    <t xml:space="preserve">činnost místní správy - hlášení místním rozhlasem </t>
  </si>
  <si>
    <t>činnost místní správy - přijaté sankční platby</t>
  </si>
  <si>
    <t>činnost místní správy - příspěvky a náhrady - přefakturace, použ.auta ICaKK, dbp</t>
  </si>
  <si>
    <t xml:space="preserve">činnost místní správy - ostatní nedaňové příjmy </t>
  </si>
  <si>
    <t>ostatní nedaňové příjmy - příjmy z úroků</t>
  </si>
  <si>
    <t>ost.příjmy z prodeje dlouh.majetku - prodej PD na SZ obchvat Kraji</t>
  </si>
  <si>
    <t>přísp.na vybudování vod.a kanal. - JOKA acces, s.r.o.</t>
  </si>
  <si>
    <t>komunální služby a úz.rozvoj - příjmy z prodeje pozemků</t>
  </si>
  <si>
    <t>přísp.na vybudování infrastruktury v Košíkově</t>
  </si>
  <si>
    <t>přísp.na vybudování infrastruktury na Babinci</t>
  </si>
  <si>
    <t>Neinvestiční transfery přijaté ze všeobecné pokladní správy SR</t>
  </si>
  <si>
    <t xml:space="preserve"> - dotace na zajištění volby prezidenta ČR</t>
  </si>
  <si>
    <t>neinv.přijaté transfery ze SR v rámci souhrnného dotačního  vztahu</t>
  </si>
  <si>
    <t xml:space="preserve"> - pro ZŠ - Proměny přírody v čase</t>
  </si>
  <si>
    <t xml:space="preserve"> - na výměnu svítidel VO v m.č. Jindřichov a Jestřabí</t>
  </si>
  <si>
    <t xml:space="preserve"> - na Bezpečnost ICT Velká Bíteš 2018</t>
  </si>
  <si>
    <t>převod z vlastních fondů hospodářské činnosti (ENCOM)</t>
  </si>
  <si>
    <t>změna stavu krát.peněžních prostředků na bankovních účtech</t>
  </si>
  <si>
    <t xml:space="preserve"> - úvěr od ČS na revitalizaci ZŠ Tišnovská 115 kr.spl.</t>
  </si>
  <si>
    <t xml:space="preserve"> - úvěr od ČS na revitalizaci ZŠ Tišnovská 115 dl.spl.</t>
  </si>
  <si>
    <t xml:space="preserve">     -  od České spoř. (Rekonstr.Masarykova nám. - obě etapy)</t>
  </si>
  <si>
    <t>čsú 5 171 obyv.</t>
  </si>
  <si>
    <t>MŠ I - projekt KDOTANCUJENEZLOBÍ - ANI VE ŠKOLCE - úhrada faktur</t>
  </si>
  <si>
    <t>MŠ II - projekt KDOTANCUJENEZLOBÍ - ANI VE ŠKOLCE - úhrada faktur</t>
  </si>
  <si>
    <t>MŠ II - převod dotace z MŠMT - OP Výzkum, vývoj a vzdělávání</t>
  </si>
  <si>
    <t>ZŠ - převod dotace - Proměny přírody v čase</t>
  </si>
  <si>
    <t>Ost. zálež. kultury – SPOZ včetně ost.os.výdajů</t>
  </si>
  <si>
    <t xml:space="preserve">   ABIC Tec s.r.o.- NoMen Run - ženský štafetový záv.</t>
  </si>
  <si>
    <t>Všeobecná ambulantní péče – přísp.na sw pro labor.</t>
  </si>
  <si>
    <t xml:space="preserve"> -STATIM, z.s. - babybox pro odložené děti</t>
  </si>
  <si>
    <t>úroky z úvěru - sníž.energet.náročnosti budov ZŠ + okruž.křižovatka</t>
  </si>
  <si>
    <t>Údržba náměstí a provozní výdaje - pro vyčíslení fin.mezery - udržitelnost dot.proj.</t>
  </si>
  <si>
    <t>Udržitelnost dotačních projektů - monitorovací zprávy, vyhodnocení apod.</t>
  </si>
  <si>
    <t>Příprava plánu investic – projektové dokumentace, investiční záměry</t>
  </si>
  <si>
    <t>(Nevyčerpané prostředky vyčleněné pro místní části v předchozích letech se budou převádět do dalšího roku.)</t>
  </si>
  <si>
    <t>tečnosti r.2018</t>
  </si>
  <si>
    <t>prostředků</t>
  </si>
  <si>
    <t xml:space="preserve"> - RVRK ul. Lánice</t>
  </si>
  <si>
    <t xml:space="preserve"> - NK a K Lánice</t>
  </si>
  <si>
    <t xml:space="preserve"> - vodovod Lánice II. etapa od RD 652 po RD 43</t>
  </si>
  <si>
    <t xml:space="preserve"> - NV Košíkov</t>
  </si>
  <si>
    <t xml:space="preserve"> - NK Košíkov</t>
  </si>
  <si>
    <t xml:space="preserve"> - NVNK ul. Rajhradská</t>
  </si>
  <si>
    <t xml:space="preserve"> - NVNK lokalita Babinec II</t>
  </si>
  <si>
    <t xml:space="preserve"> - RNVRNK Na Vyhlídce, Lípová - Strojní</t>
  </si>
  <si>
    <t xml:space="preserve"> - RVRK Nová čtvrť</t>
  </si>
  <si>
    <t xml:space="preserve"> - NV a NK V.Bíteš - bytové domy p.č.4609 - přísp.fy JOKA</t>
  </si>
  <si>
    <t>Bezpečnost ICT Velká Bíteš 2018 (dotace z kraje)</t>
  </si>
  <si>
    <t>Propoj.komunikace I/37 - II/379 směr Tišnov - SZ obchvat - PD</t>
  </si>
  <si>
    <t>I/37 Velká Bíteš ul. Lánice - chodníky, sjezdy, VO, autobus.zast.</t>
  </si>
  <si>
    <t>Chodník a lávka v ulici Jihlavská</t>
  </si>
  <si>
    <t>Revitalizace ZŠ Tišnovská 115 - zateplení (dotace ze SFŽP)</t>
  </si>
  <si>
    <t>Revitalizace ZŠ Tišnov.115 - odborné učebny a bezbariérovost (dotace z IROP)</t>
  </si>
  <si>
    <t>Domov se zvláštním režimem V.Bíteš (DD)</t>
  </si>
  <si>
    <t>Výměna svítidel VO v míst.částech Jindřichov a Jestřabí (dotace z kraje)</t>
  </si>
  <si>
    <t>Rekonstrukce rybníku Březka - dotace z Min.zemědělství</t>
  </si>
  <si>
    <t>Rekonstrukce rybníku Bezděkov - dotace z Min.zemědělství</t>
  </si>
  <si>
    <t>Mosty</t>
  </si>
  <si>
    <t>Ul.Rajhradská-chodníky, VO, dešťová kanalizace</t>
  </si>
  <si>
    <t>ZŠ a prakt.škola (spec.) - odvod z odpisů</t>
  </si>
  <si>
    <t>Základní škola a praktická škola Velká Bíteš, přísp. org. (ZŠ spec.)</t>
  </si>
  <si>
    <t>ost.záležitosti bezpečnosti - přijaté pojistné náhrady</t>
  </si>
  <si>
    <t>přísp.na vybudování nfrastruktury ul. Rajhradská</t>
  </si>
  <si>
    <t xml:space="preserve"> - z MŠMT pro ZŠ spec. - OP VVV</t>
  </si>
  <si>
    <t xml:space="preserve"> - z MŠMT pro MŠ I - OP VVV</t>
  </si>
  <si>
    <t xml:space="preserve"> - z MŠMT pro MŠ II - OP VVV</t>
  </si>
  <si>
    <t xml:space="preserve"> - z Min.zemědělství na reko rybníka v Bezděkově</t>
  </si>
  <si>
    <t xml:space="preserve"> - z MPSV na výkon sociální práce</t>
  </si>
  <si>
    <t xml:space="preserve"> - dar na vzdělávání dětí a volnočasové aktivity</t>
  </si>
  <si>
    <t>MŠ I - převod dotace z MŠMT - OP VVV</t>
  </si>
  <si>
    <t>ZŠ spec.- převod dotace z MŠMT - OP VVV</t>
  </si>
  <si>
    <t xml:space="preserve"> -SDH Velká Bíteš</t>
  </si>
  <si>
    <t>Náhradní prostory základní školy</t>
  </si>
  <si>
    <t xml:space="preserve"> - NVNK - V.Bíteš 14 BD U Stadionu</t>
  </si>
  <si>
    <t>Pořízení cisternové automobilové stříkačky</t>
  </si>
  <si>
    <t>Prostranství před ZŠ - Na Valech</t>
  </si>
  <si>
    <t>příjmy z prodeje majetkových podílů - Bytové družstvo</t>
  </si>
  <si>
    <t>Oprava cesty mezi míst.částmi Jáchymov-H.Zhoř</t>
  </si>
  <si>
    <t>(k 30.9. )předb.</t>
  </si>
  <si>
    <t>činnost místní správy - přijaté pojistné náhrady</t>
  </si>
  <si>
    <t>fin.vypořádání min.let - příjem vratky dotace Potr.pomoc</t>
  </si>
  <si>
    <t xml:space="preserve"> - dotace na zajištění voleb do zastupitelstva města</t>
  </si>
  <si>
    <t xml:space="preserve"> - z MŠMT pro ZŠ - OP VVV</t>
  </si>
  <si>
    <t xml:space="preserve"> - z Min.zemědělství na reko rybníka ve Březce</t>
  </si>
  <si>
    <t xml:space="preserve"> - z Ministerstva kultury na regeneraci památek</t>
  </si>
  <si>
    <t xml:space="preserve"> - dotace pro MŠ I na Potravinovou pomoc dětem</t>
  </si>
  <si>
    <t xml:space="preserve"> - dotace pro ZŠ na Potravinovou pomoc dětem</t>
  </si>
  <si>
    <t xml:space="preserve"> - dotace pro ZŠ spec.na Potravinovou pomoc dětem</t>
  </si>
  <si>
    <t>Zkapacitnění MŠ V.Bíteš, Mas.nám. 86 (dotač.akce)</t>
  </si>
  <si>
    <t>521 - Ochrana obyvatelstva</t>
  </si>
  <si>
    <t>Povinná krizová rezerva</t>
  </si>
  <si>
    <t>MŠ I - provod dotace z kraje Potravinová pomoc dětem</t>
  </si>
  <si>
    <t>ZŠ - převod dotace z MŠMT - OP Výzkum, vývoj a vzdělávání</t>
  </si>
  <si>
    <t>ZŠ - převod dotace z kraje Potravinová pomoc dětem</t>
  </si>
  <si>
    <t>ZŠ spec.- převod dotace z kraje Potravinová pomoc dětem</t>
  </si>
  <si>
    <t>ZŠ spec.- příspěvek na zastínění oken</t>
  </si>
  <si>
    <t xml:space="preserve">      - mzdové a ostat.osobní výdaje 0 tis.</t>
  </si>
  <si>
    <t>Všeobecná ambulantní péče - přísp.na přístr.na dekontam.odp.</t>
  </si>
  <si>
    <t xml:space="preserve"> - příspěvek na elektrický vakový zvedák</t>
  </si>
  <si>
    <t>FV min.let-vratka dotace na Potrav.pomoc dětem ZŠ spec.</t>
  </si>
  <si>
    <t xml:space="preserve"> - RK Za Uličkami</t>
  </si>
  <si>
    <t>(vč.RO) k 30.9.</t>
  </si>
  <si>
    <t>U prostředků vyčleněných pro místní části města se stanovuje jako závazný ukazatel rozpočtu celkový objem</t>
  </si>
  <si>
    <t>prostředků za všechny místní části.</t>
  </si>
  <si>
    <t>části. Zbývající část bude hrazena z prostředků města.</t>
  </si>
  <si>
    <t>Projekty na samostatně vyčleněné akce pro místní části budou hrazeny z rozpočtu města.</t>
  </si>
  <si>
    <t>Volby do Evropského parlamentu</t>
  </si>
  <si>
    <t xml:space="preserve"> - MŽP-OPŽP-na Revital.ZŠ Tišnovská 115-zateplení</t>
  </si>
  <si>
    <t xml:space="preserve"> - z MMR na Revital.ZŠ Tišnovská 115-odbor.učebny,bezb.</t>
  </si>
  <si>
    <t xml:space="preserve"> - z MMR-EU na Revital.ZŠ Tišnovská 115-odb.uč.,bezb.</t>
  </si>
  <si>
    <t>splátka z dotace</t>
  </si>
  <si>
    <t>Otočka - BUS - Jestřabí</t>
  </si>
  <si>
    <t>SOŠ - příspěvek na nákup služebního vozidla</t>
  </si>
  <si>
    <t>SOŠ - příspěvek na oslavy 20. výročí založení školy</t>
  </si>
  <si>
    <t>navýšení na vyba-</t>
  </si>
  <si>
    <t>vení</t>
  </si>
  <si>
    <t xml:space="preserve">    - z toho mzdové a ostat.osobní výdaje 240 tis.</t>
  </si>
  <si>
    <t xml:space="preserve">    - z toho mzdové a ostat.osobní výdaje 26,4 tis.</t>
  </si>
  <si>
    <t>MŠ II - NFV na předfin.projektu přír.vzděl.zahrada MŠ</t>
  </si>
  <si>
    <t>MŠ II - inv.příspěvek na projekt přír.vzděl.zahrada MŠ</t>
  </si>
  <si>
    <t xml:space="preserve">    - z toho mzdové a ostat.osobní výdaje 100 tis.</t>
  </si>
  <si>
    <t>v RO dle sku-</t>
  </si>
  <si>
    <t xml:space="preserve">      - mzdové a ostat.osobní výdaje 1 566 tis.</t>
  </si>
  <si>
    <t xml:space="preserve">      - mzdové a ostat.osobní výdaje 0,-</t>
  </si>
  <si>
    <t>Domov důchodců – příspěvek na odpisy</t>
  </si>
  <si>
    <t>Domov důchodců - odvod z odpisů</t>
  </si>
  <si>
    <t xml:space="preserve">      - mzdové a ostat.osobní výdaje 324,5 tis.</t>
  </si>
  <si>
    <t>bytové hosp.-příjmy z prodeje ostatních nemovitostí a jejich částí</t>
  </si>
  <si>
    <t xml:space="preserve">    - z toho mzdové a ostat.osobní výdaje 1 850 tis.</t>
  </si>
  <si>
    <t xml:space="preserve">    - z toho mzdové a ostat.osobní výdaje  800 tis.</t>
  </si>
  <si>
    <t xml:space="preserve"> - z MMR - IROP na cisternovou aut.stříkačku</t>
  </si>
  <si>
    <t xml:space="preserve"> - dotace na zajištění voleb do Evropského parlamentu</t>
  </si>
  <si>
    <t xml:space="preserve">          - z toho mzdové a ostat.osobní výdaje 419,2 tis.</t>
  </si>
  <si>
    <t xml:space="preserve">          - z toho mzdové a ostat.osobní výdaje 559 tis.</t>
  </si>
  <si>
    <t xml:space="preserve">               - z toho mzdové a ostat.osobní výdaje 1 700 tis.</t>
  </si>
  <si>
    <t xml:space="preserve">        - z toho mzdové a ostat.osobní výdaje 10 800 tis.</t>
  </si>
  <si>
    <t xml:space="preserve"> - úvěr od KB na revitalizaci ZŠ Tišnovská 115 kr.spl.</t>
  </si>
  <si>
    <t xml:space="preserve">     -  od KB (Revitalizace ZŠ Tišnovská 115)</t>
  </si>
  <si>
    <r>
      <t>Grantový program</t>
    </r>
    <r>
      <rPr>
        <sz val="6.5"/>
        <rFont val="Arial"/>
        <family val="2"/>
      </rPr>
      <t xml:space="preserve"> Kultura a ostatní záj.činnost</t>
    </r>
  </si>
  <si>
    <r>
      <t>Grantový program</t>
    </r>
    <r>
      <rPr>
        <sz val="6.5"/>
        <rFont val="Arial"/>
        <family val="2"/>
      </rPr>
      <t xml:space="preserve"> Sport a tělovýchova</t>
    </r>
  </si>
  <si>
    <r>
      <t xml:space="preserve">Grantový program - </t>
    </r>
    <r>
      <rPr>
        <b/>
        <sz val="6.5"/>
        <rFont val="Arial CE"/>
        <family val="2"/>
      </rPr>
      <t>Finanční pomoc postiženým dětem</t>
    </r>
  </si>
  <si>
    <r>
      <t>Ostatní činnosti jinde nezař. -</t>
    </r>
    <r>
      <rPr>
        <b/>
        <sz val="6.5"/>
        <rFont val="Arial"/>
        <family val="2"/>
      </rPr>
      <t xml:space="preserve"> rezerva</t>
    </r>
  </si>
  <si>
    <t>přísp.na vybudování nfrastruktury ul. U Stadionu</t>
  </si>
  <si>
    <t>Dešťová kanalizace U Stadionu</t>
  </si>
  <si>
    <t>Košíkov - podíl na vybudování vodovodu v Košíkově</t>
  </si>
  <si>
    <t>Bezděkov - podíl na rybníku v Bezděkově 1/3</t>
  </si>
  <si>
    <t>Březka - podíl na rybníku ve Březce 1/3</t>
  </si>
  <si>
    <t>Březka - podíl na revitalizaci ZŠ Tišnovská 115</t>
  </si>
  <si>
    <t>Holubí Zhoř - podíl na revitalizaci ZŠ Tišnovská 115</t>
  </si>
  <si>
    <t>Jindřichov - podíl na revitalizaci ZŠ Tišnovská 115</t>
  </si>
  <si>
    <t>Košíkov - podíl na revitalizaci ZŠ Tišnovská 115</t>
  </si>
  <si>
    <t>Ludvíkov - podíl na revitalizaci ZŠ Tišnovská 115</t>
  </si>
  <si>
    <t>Bezděkov - podíl na revitalizaci ZŠ Tišnovská 115</t>
  </si>
  <si>
    <t>Jáchymov - podíl na revitalizaci ZŠ Tišnovská 115</t>
  </si>
  <si>
    <t>Pánov - podíl na revitalizaci ZŠ Tišnovská 115</t>
  </si>
  <si>
    <t>Jestřabí - podíl na revitalizaci ZŠ Tišnovská 115</t>
  </si>
  <si>
    <t xml:space="preserve"> - kanalizace u KD</t>
  </si>
  <si>
    <t xml:space="preserve">Pokud náklady na jednotlivou akci převýší jednonásobek částky vyčleněné pro danou místní část na daný rok, </t>
  </si>
  <si>
    <t xml:space="preserve">bude z částky převyšující tento jednonásobek hrazeno 50 % skutečných nákladů na danou akci z kapitoly místní </t>
  </si>
  <si>
    <t>MŠ U Stadionu - splátka NFV na přírodní vzděl.zahradu</t>
  </si>
  <si>
    <t xml:space="preserve">                                                 Rozpočet na rok 2019 schválený zastupitelstvem města 3.12.2018</t>
  </si>
  <si>
    <r>
      <t>Grantový program</t>
    </r>
    <r>
      <rPr>
        <sz val="9"/>
        <rFont val="Arial"/>
        <family val="2"/>
      </rPr>
      <t xml:space="preserve"> Kultura a ostatní záj.činnost</t>
    </r>
  </si>
  <si>
    <r>
      <t>Grantový program</t>
    </r>
    <r>
      <rPr>
        <sz val="9"/>
        <rFont val="Arial"/>
        <family val="2"/>
      </rPr>
      <t xml:space="preserve"> Sport a tělovýchova</t>
    </r>
  </si>
  <si>
    <r>
      <t xml:space="preserve">Grantový program - </t>
    </r>
    <r>
      <rPr>
        <b/>
        <sz val="9"/>
        <rFont val="Arial CE"/>
        <family val="2"/>
      </rPr>
      <t>Finanční pomoc postiženým dětem</t>
    </r>
  </si>
  <si>
    <r>
      <t>Ostatní činnosti jinde nezař. -</t>
    </r>
    <r>
      <rPr>
        <b/>
        <sz val="9"/>
        <rFont val="Arial"/>
        <family val="2"/>
      </rPr>
      <t xml:space="preserve"> rezerva</t>
    </r>
  </si>
  <si>
    <t>Částka</t>
  </si>
  <si>
    <t>v Kč</t>
  </si>
  <si>
    <t>že rozdíl mezi příjmy a výdaji je vyrovnán třídou 8 - financování</t>
  </si>
  <si>
    <t xml:space="preserve"> -ostatní subjekty dle žádosti 350 tis.</t>
  </si>
  <si>
    <t xml:space="preserve">                                                                   Rozpočtové opatření města Velká Bíteš č. 1</t>
  </si>
  <si>
    <t>Původní hod-</t>
  </si>
  <si>
    <t>Rozpočtové</t>
  </si>
  <si>
    <t>Po úpravě</t>
  </si>
  <si>
    <t>nota v Kč</t>
  </si>
  <si>
    <t>opatření v Kč</t>
  </si>
  <si>
    <t>Příjmy</t>
  </si>
  <si>
    <t>pol.</t>
  </si>
  <si>
    <t>x</t>
  </si>
  <si>
    <t>změna stavu krát. peněžních prostředků na bankovních účtech - navýšení</t>
  </si>
  <si>
    <t>Financování celkem</t>
  </si>
  <si>
    <t>Výdaje</t>
  </si>
  <si>
    <t>č.org.</t>
  </si>
  <si>
    <t>rozdíl mezi příjmy, financováním a výdaji</t>
  </si>
  <si>
    <t xml:space="preserve">                                                                   Úprava rozpočtu r. 2019</t>
  </si>
  <si>
    <t>Příjmy před úpravou rozpočtu k 1.1.2019</t>
  </si>
  <si>
    <t>Příjmy a financování před úpravou rozpočtu k 1.1.2019</t>
  </si>
  <si>
    <t>Výdaje před úpravou rozpočtu k 1.1.2019</t>
  </si>
  <si>
    <t>Pořízení cisternové automobilové stříkačky - snížení</t>
  </si>
  <si>
    <t>Ost.soc.péče a pomoc ost.skupinám obyvatelstva - Seniortaxi</t>
  </si>
  <si>
    <t>poplatek za komunální odpad - navýšení</t>
  </si>
  <si>
    <t>daň z hazardních her - navýšení</t>
  </si>
  <si>
    <t>daň z nemovitosti - navýšení</t>
  </si>
  <si>
    <t>zůstatek roku 2017                     Kč - 325 725,35</t>
  </si>
  <si>
    <t>zůstatek roku 2017                     Kč - 106 877,44</t>
  </si>
  <si>
    <t>zůstatek roku 2016                     Kč  540 627,71</t>
  </si>
  <si>
    <t>zůstatek roku 2016                     Kč  82 115,62</t>
  </si>
  <si>
    <t>zůstatek roku 2016                     Kč  163 634,16</t>
  </si>
  <si>
    <t>zůstatek roku 2016                     Kč  237 209,04</t>
  </si>
  <si>
    <t>zůstatek roku 2017                     Kč - 86 998,54</t>
  </si>
  <si>
    <t>zůstatek roku 2017                     Kč - 39 139,47</t>
  </si>
  <si>
    <t>zůstatek roku 2016                     Kč  118 691,12</t>
  </si>
  <si>
    <t>zůstatek roku 2016                     Kč    17 903,59</t>
  </si>
  <si>
    <t>zůstatek roku 2017                     Kč  143 025,31</t>
  </si>
  <si>
    <t>zůstatek roku 2016                     Kč   374 791,59</t>
  </si>
  <si>
    <t>zůstatek roku 2016                     Kč   151 230,97</t>
  </si>
  <si>
    <t>zůstatek roku 2017                     Kč  567 326,34</t>
  </si>
  <si>
    <t>zůstatek roku 2017                     Kč  83 169,99</t>
  </si>
  <si>
    <t>zůstatek roku 2017                     Kč  147 099,60</t>
  </si>
  <si>
    <t>zůstatek roku 2016                     Kč   50 135,55</t>
  </si>
  <si>
    <t>zůstatek roku 2017                     Kč  115 581,06</t>
  </si>
  <si>
    <t>neinv.přijaté transfery ze SR v rámci souhrnného dotačního  vztahu - navýšení</t>
  </si>
  <si>
    <t>Oprava komunikace Nová čtvrť - snížení</t>
  </si>
  <si>
    <t>(zapojení peněžních prostředků - zůstatek roku 2018)</t>
  </si>
  <si>
    <t xml:space="preserve">     -  od České spoř. (Revitalizace ZŠ Tišnovská 115) - navýšení dle skuteč.čerpání</t>
  </si>
  <si>
    <t>nebyt.hospodářství - příjmy z pronájmu ostatních nemovitostí - navýšení</t>
  </si>
  <si>
    <t>Příspěvek DSO Svazu VaK Ivančice (na obyvatele) - navýšení</t>
  </si>
  <si>
    <t>Prostranství před ZŠ - Na Valech - navýšení</t>
  </si>
  <si>
    <t>Tech.a dopravní infrastruktura OS Babinec - 2. etapa - snížení</t>
  </si>
  <si>
    <t>příjmy z prodeje majetkových podílů - Bytové družstvo - navýšení</t>
  </si>
  <si>
    <t>Bytové hospodářství - ostatní výdaje, opravy - snížení</t>
  </si>
  <si>
    <t>Péče o vzhled obce - snížení</t>
  </si>
  <si>
    <t>Péče o veřejnou zeleň - snížení</t>
  </si>
  <si>
    <t xml:space="preserve"> - NV Košíkov - snížení</t>
  </si>
  <si>
    <t>Dešťová kanalizace U Stadionu - snížení</t>
  </si>
  <si>
    <t xml:space="preserve"> - RK U Stadionu - snížení</t>
  </si>
  <si>
    <t xml:space="preserve"> - NVNK - V.Bíteš 14 BD U Stadionu - snížení</t>
  </si>
  <si>
    <t xml:space="preserve"> - pro IC a KK na folklorní festival Setkání na Podhorácku 2018</t>
  </si>
  <si>
    <t>IC a KK – převod dotace od kraje na Setkání na Podhorácku 2018</t>
  </si>
  <si>
    <t xml:space="preserve">Revitalizace ZŠ Tišnovská - náhradní prostory </t>
  </si>
  <si>
    <t>EZS a MKDS - provozní výdaje - navýšení</t>
  </si>
  <si>
    <t>Město Velká Bíteš prohlašuje, že tento poskytnutý příspěvek na provoz spadá pod</t>
  </si>
  <si>
    <t>Pověření Kraje Vysočina k zajištění dostupnosti poskytování sociální služby zařaze-</t>
  </si>
  <si>
    <t>ním do sítě veřejně podporovaných sociálních služeb v Kraji Vysočina udělené pro</t>
  </si>
  <si>
    <t>Polikliniku Velká Bíteš k zajištění dostupnosti sociální služby ID 7916360 zařazené</t>
  </si>
  <si>
    <t>finanční prostředky tvoří nedílnou součást jednotné vyrovnávací platby hrazené Po-</t>
  </si>
  <si>
    <t>liklinice v souladu s Rozhodnutím Komise o použití čl. 106 odst. 2 Smlouvy o fun-</t>
  </si>
  <si>
    <t>gování Evropské unie na státní podporu ve formě vyrovnávací platby za závazek veř.</t>
  </si>
  <si>
    <t>služby udělené určitým podnikům pověřeným poskytováním služeb obecného hos-</t>
  </si>
  <si>
    <t>podářského zájmu (2012/21/EU). Město prohlašuje, že se cítí být vázáno všemi</t>
  </si>
  <si>
    <t>podmínkami, pravidly a zásadami, jimiž se řídí výše uvedené Pověření a na které</t>
  </si>
  <si>
    <t>je v tomto Pověření odkazováno.</t>
  </si>
  <si>
    <t>Polikliniku Velká Bíteš k zajištění dostupnosti sociální služby ID 4616210 zařazené</t>
  </si>
  <si>
    <t xml:space="preserve">v krajské síti sociálních služeb Kraje Vysočina, vydaném dne 20. 12. 2018. Tyto </t>
  </si>
  <si>
    <t>komunální služby a úz.rozvoj - příjmy z prodeje pozemků - navýšení</t>
  </si>
  <si>
    <t>zůstatek roku 2018                     Kč  410 933,20</t>
  </si>
  <si>
    <t>předpokl.částka na rok 2019        Kč  213 143,18  (rybník -208 716,19)</t>
  </si>
  <si>
    <t>zůstatek roku 2018                     Kč   780 563,77</t>
  </si>
  <si>
    <t>předpokl.částka na rok 2019        Kč   340 589,61</t>
  </si>
  <si>
    <t>zůstatek roku 2018                     Kč   218 940,52</t>
  </si>
  <si>
    <t>předpokl.částka na rok 2019        Kč   188 972,30</t>
  </si>
  <si>
    <t>zůstatek roku 2018                     Kč  918 229,96</t>
  </si>
  <si>
    <t>předpokl.částka na rok 2019        Kč  406 510,18</t>
  </si>
  <si>
    <t>zůstatek roku 2018                     Kč  138 809,24</t>
  </si>
  <si>
    <t>předpokl.částka na rok 2019        Kč    90 091,45</t>
  </si>
  <si>
    <t>zůstatek roku 2018                     Kč   -13 196,26</t>
  </si>
  <si>
    <t>předpokl.částka na rok 2019        Kč  129 643,79</t>
  </si>
  <si>
    <t>zůstatek roku 2018                     Kč  141 355,79</t>
  </si>
  <si>
    <t>předpokl.částka na rok 2019        Kč  208 748,47</t>
  </si>
  <si>
    <t>zůstatek roku 2018                     Kč   31 847,39</t>
  </si>
  <si>
    <t>předpokl.částka na rok 2019        Kč   37 354,99</t>
  </si>
  <si>
    <t>zůstatek roku 2018                     Kč  150 421,08</t>
  </si>
  <si>
    <t>předpokl.částka na rok 2019        Kč   83 499,39</t>
  </si>
  <si>
    <r>
      <t xml:space="preserve">ost.činnosti jinde nezař.- </t>
    </r>
    <r>
      <rPr>
        <b/>
        <sz val="8"/>
        <rFont val="Arial"/>
        <family val="2"/>
      </rPr>
      <t xml:space="preserve">rezerva - </t>
    </r>
    <r>
      <rPr>
        <sz val="8"/>
        <rFont val="Arial"/>
        <family val="2"/>
      </rPr>
      <t>navýšení</t>
    </r>
  </si>
  <si>
    <t xml:space="preserve"> - pro IC a KK na webové stránky</t>
  </si>
  <si>
    <t xml:space="preserve">             - převod dotace od kraje na webové stránky</t>
  </si>
  <si>
    <t>Změna příjmů celkem</t>
  </si>
  <si>
    <t>Změna příjmů a financování celkem</t>
  </si>
  <si>
    <t>Změna výdajů celkem</t>
  </si>
  <si>
    <t xml:space="preserve">                                                                   schválené zastupitelstvem města dne 25.2.2019</t>
  </si>
  <si>
    <t>Příjmy po úpravě rozpočtu k 25.2.2019</t>
  </si>
  <si>
    <t>Příjmy a financování po úpravě rozpočtu k 25.2.2019</t>
  </si>
  <si>
    <t>Výdaje po úpravě rozpočtu k 25.2.2019</t>
  </si>
  <si>
    <t xml:space="preserve">                                                                   Rozpočtové opatření města Velká Bíteš č. 2</t>
  </si>
  <si>
    <t xml:space="preserve">                                                                   schválené zastupitelstvem města dne 8.4.2019</t>
  </si>
  <si>
    <t>Příjmy před úpravou rozpočtu k 25.2.2019</t>
  </si>
  <si>
    <t>Příjmy po úpravě rozpočtu k 8.4.2019</t>
  </si>
  <si>
    <t>Příjmy a financování před úpravou rozpočtu k 25.2.2019</t>
  </si>
  <si>
    <t>Příjmy a financování po úpravě rozpočtu k 8.4.2019</t>
  </si>
  <si>
    <t>Výdaje před úpravou rozpočtu k 25.2.2019</t>
  </si>
  <si>
    <t>Výdaje po úpravě rozpočtu k 8.4.2019</t>
  </si>
  <si>
    <t>ZŠ Velká Bíteš - odvod z odpisů - snížení dle odpisového plánu</t>
  </si>
  <si>
    <t>ZŠ a prakt.škola (spec.) - odvod z odpisů - snížení dle odpisového plánu</t>
  </si>
  <si>
    <t>Základní škola – příspěvek na odpisy - snížení dle odpisového plánu</t>
  </si>
  <si>
    <t>ZŠ spec. - příspěvek na provoz - snížení dle odpisového plánu</t>
  </si>
  <si>
    <t>ZŠ spec. - převod dotace od kraje z r. 2018 - Křížem krážem po svět.kuchyních</t>
  </si>
  <si>
    <t>Revitalizace ZŠ Tišnov.115 - odborné učebny a bezbariérovost (dotace z IROP)-nav.</t>
  </si>
  <si>
    <r>
      <t xml:space="preserve">ost.činnosti jinde nezař.- </t>
    </r>
    <r>
      <rPr>
        <b/>
        <sz val="8"/>
        <rFont val="Arial"/>
        <family val="2"/>
      </rPr>
      <t>rezerva - snížení</t>
    </r>
  </si>
  <si>
    <t>bytové hosp.-příjmy z prodeje ostatních nemovitostí a jejich částí - navýšení</t>
  </si>
  <si>
    <t>přísp.na vybudování nfrastruktury na Babinci</t>
  </si>
  <si>
    <t>odvody za odětí půdy ze ZPF</t>
  </si>
  <si>
    <t>ZŠ Velká Bíteš - vratka zaslaných prostředků z dotace od kraje pro ZŠ spec.</t>
  </si>
  <si>
    <t>zachování a obnova památek - kašny - přeplatek na vodném</t>
  </si>
  <si>
    <t>bytové hospodářství - přeplatky energií</t>
  </si>
  <si>
    <t>nebytové hospodářství - přeplatky energií</t>
  </si>
  <si>
    <t>pojištění - přefakturace TS a Bytovému družstvu</t>
  </si>
  <si>
    <t>Komunál.služby a úz.rozvoj - ostatní poskytnuté členské příspěvky - navýšení</t>
  </si>
  <si>
    <t xml:space="preserve">Prostranství před ZŠ - Na Valech - změna názvu akce na Úpravy okolí ZŠ </t>
  </si>
  <si>
    <t>Tišnovská 115 a navýšení fin.prostředků</t>
  </si>
  <si>
    <t>Ostatní finanční operace - odvod DPH - navýšení</t>
  </si>
  <si>
    <t>daň z přidané hodnoty - navýšení</t>
  </si>
  <si>
    <r>
      <t>Grantový program</t>
    </r>
    <r>
      <rPr>
        <sz val="8"/>
        <rFont val="Arial"/>
        <family val="2"/>
      </rPr>
      <t xml:space="preserve"> Sport a tělovýchova - snížení</t>
    </r>
  </si>
  <si>
    <t>komunální služby a úz.rozvoj - příjmy z věcných břemen - navýšení</t>
  </si>
  <si>
    <t>mateřské školy - odvod z odpisů - navýšení dle odpisového plánu</t>
  </si>
  <si>
    <t>MŠ II - příspěvek na odpisy - navýšení dle odpisového plánu</t>
  </si>
  <si>
    <t>Oprava cesty mezi míst.částmi Jáchymov-H.Zhoř - snížení</t>
  </si>
  <si>
    <t>Příprava plánu investic – projektové dokumentace, investiční záměry - navýšení</t>
  </si>
  <si>
    <t>MŠ II - příspěvek na nákup konvektomatu</t>
  </si>
  <si>
    <t xml:space="preserve">                                                                   Rozpočtové opatření města Velká Bíteš č. 3</t>
  </si>
  <si>
    <t xml:space="preserve">                                                                   schválené radou města dne 23.4.2019</t>
  </si>
  <si>
    <t>Příjmy před úpravou rozpočtu k 8.4.2019</t>
  </si>
  <si>
    <t>Příjmy po úpravě rozpočtu k 23.4.2019</t>
  </si>
  <si>
    <t>Příjmy a financování před úpravou rozpočtu k 8.4.2019</t>
  </si>
  <si>
    <t>Příjmy a financování po úpravě rozpočtu k 23.4.2019</t>
  </si>
  <si>
    <t>Výdaje před úpravou rozpočtu k 8.4.2019</t>
  </si>
  <si>
    <t>Výdaje po úpravě rozpočtu k 23.4.2019</t>
  </si>
  <si>
    <t>lesní hospodářství - podíl na výsledku hospodaření - navýšení</t>
  </si>
  <si>
    <t>nebytové hospodářství - přijaté pojistné náhrady</t>
  </si>
  <si>
    <t>IC a KK – příspěvek na dovybavení MC Bítešáček</t>
  </si>
  <si>
    <t>Činnost místní správy - nákup služebního vozidla - Fabia</t>
  </si>
  <si>
    <t>Zkapacitnění MŠ V.Bíteš, Mas.nám. 86 (dotač.akce) - snížení</t>
  </si>
  <si>
    <t xml:space="preserve">                                                                   Rozpočtové opatření města Velká Bíteš č. 4</t>
  </si>
  <si>
    <t xml:space="preserve">                                                                   schválené zastupitelstvem města dne 10.6.2019</t>
  </si>
  <si>
    <t>daň z příjmů fyzických osob ze záv.činnosti - platí zaměstnavatel - navýšení</t>
  </si>
  <si>
    <t>Poliklinika - všeobecná ambulantní péče - odvod z odpisů - navýšení dle odpis.plánu</t>
  </si>
  <si>
    <t>Domov důchodců - odvod z odpisů - navýšení dle odpisového plánu</t>
  </si>
  <si>
    <t>Všeobecná ambulantní péče – přísp. na odpisy - navýšení dle odpis.plánu</t>
  </si>
  <si>
    <t>Domov důchodců – příspěvek na odpisy - navýšení dle odpisového plánu</t>
  </si>
  <si>
    <t xml:space="preserve"> - dar od kraje na podporu zabezpečování vzdělávání</t>
  </si>
  <si>
    <r>
      <t xml:space="preserve">ost.činnosti jinde nezař.- </t>
    </r>
    <r>
      <rPr>
        <b/>
        <sz val="8"/>
        <rFont val="Arial"/>
        <family val="2"/>
      </rPr>
      <t>rezerva - navýšení</t>
    </r>
  </si>
  <si>
    <t>Fotbalový stadion ve V.Bíteši - opravy a stavební úpravy - navýšení</t>
  </si>
  <si>
    <t>Tech.a dopravní infrastruktura Na Vyhlídce, Lípová - Strojní - snížení</t>
  </si>
  <si>
    <t>Příjem přeplatku za přeložku VN Babinec (E.ON Distribuce, a.s.)</t>
  </si>
  <si>
    <t>Příjmy před úpravou rozpočtu k 23.4.2019</t>
  </si>
  <si>
    <t>Příjmy po úpravě rozpočtu k 10.6.2019</t>
  </si>
  <si>
    <t>Příjmy a financování před úpravou rozpočtu k 23.4.2019</t>
  </si>
  <si>
    <t>Příjmy a financování po úpravě rozpočtu k 10.6.2019</t>
  </si>
  <si>
    <t>Výdaje před úpravou rozpočtu k 23.4.2019</t>
  </si>
  <si>
    <t>Výdaje po úpravě rozpočtu k 10.6.2019</t>
  </si>
  <si>
    <t>Revitalizace ZŠ Tišnovská - náhradní prostory - změna názvu akce na</t>
  </si>
  <si>
    <t>Revitalizace ZŠ Tišnovská - náhradní prostory a ostatní výdaje - navýšení</t>
  </si>
  <si>
    <t xml:space="preserve"> - dotace na zajištění voleb do Evropského parlamentu - navýšení</t>
  </si>
  <si>
    <t xml:space="preserve"> - z MŠMT pro MŠ II - Operační program věda, výzkum a vzdělávání</t>
  </si>
  <si>
    <t>Základní škola a Praktická škola Velká Bíteš, přísp. org. (ZŠ spec.)</t>
  </si>
  <si>
    <t>ZŠ spec. - převod dotace z MŠMT - OP Výzkum, vývoj a vzdělávání</t>
  </si>
  <si>
    <t xml:space="preserve"> - z MŠMT pro ZŠ a PŠ (ZŠ spec.) - Operační program věda, výzkum a vzdělávání</t>
  </si>
  <si>
    <t>ost.záležitosti pozem.komunikací - náhrada nákladů na soudní řízení - M-SILNICE</t>
  </si>
  <si>
    <t>ost.záležitosti pozem.komunikací - úhrada sankční platby -sml.pokuta- M-SILNICE</t>
  </si>
  <si>
    <t>ost.záležitosti pozem.komunikací - úhrada sankč.plat.- úrok z prodlení - M-SILNICE</t>
  </si>
  <si>
    <t>Sdělovací prostř. - místní rozhlas – provozní výdaje - navýšení</t>
  </si>
  <si>
    <t>Úpravy okolí ZŠ Tišnovská 115 - navýšení</t>
  </si>
  <si>
    <t xml:space="preserve">Komunální služby a úz.rozvoj - výkupy nemovitostí - navýšení </t>
  </si>
  <si>
    <t xml:space="preserve"> - pro ZŠ - Učíme se ze života pro život</t>
  </si>
  <si>
    <t>ZŠ - převod dotace od kraje - Učíme se ze života pro život</t>
  </si>
  <si>
    <t>Oprava cesty mezi míst.částmi Jáchymov-H.Zhoř - navýšení</t>
  </si>
  <si>
    <t>Holubí Zhoř - snížení - převod na akci č. 201901</t>
  </si>
  <si>
    <t>Jáchymov - snížení - převod na akci č. 201901</t>
  </si>
  <si>
    <t>Na Rekonstrukci sálu Kulturního domu Březka</t>
  </si>
  <si>
    <t xml:space="preserve">                                                                   Rozpočtové opatření města Velká Bíteš č. 5</t>
  </si>
  <si>
    <t xml:space="preserve">                                                                   schválené radou města dne 8.7.2019</t>
  </si>
  <si>
    <t>Příjmy před úpravou rozpočtu k 10.6.2019</t>
  </si>
  <si>
    <t>Příjmy po úpravě rozpočtu k 8.7.2019</t>
  </si>
  <si>
    <t>Příjmy a financování před úpravou rozpočtu k 10.6.2019</t>
  </si>
  <si>
    <t>Příjmy a financování po úpravě rozpočtu k 8.7.2019</t>
  </si>
  <si>
    <t>Výdaje před úpravou rozpočtu k 10.6.2019</t>
  </si>
  <si>
    <t>Výdaje po úpravě rozpočtu k 8.7.2019</t>
  </si>
  <si>
    <t>Zkapacitnění MŠ V.Bíteš, Mas.nám. 86 (dotač.akce) - navýšení</t>
  </si>
  <si>
    <t>Komunikace - provozní výdaje včetně oprav - navýšení</t>
  </si>
  <si>
    <t>Ul.Rajhradská-chodníky, VO, dešťová kanalizace - snížení</t>
  </si>
  <si>
    <t>ZŠ Tišnovská 116 - rekonstrukce a dostavba - snížení</t>
  </si>
  <si>
    <t>Bítešský dětský den - dotace z Kraje Vysočina</t>
  </si>
  <si>
    <t xml:space="preserve"> - na Bítešský dětský den</t>
  </si>
  <si>
    <t>poplatek z ubytovací kapacity - navýšení</t>
  </si>
  <si>
    <t>odvody za odětí půdy ze ZPF - navýšení</t>
  </si>
  <si>
    <t xml:space="preserve">                                                                   Rozpočtové opatření města Velká Bíteš č. 6</t>
  </si>
  <si>
    <t xml:space="preserve">                                                                   schválené zastupitelstvem města dne 22.7.2019</t>
  </si>
  <si>
    <t>Příjmy před úpravou rozpočtu k 8.7.2019</t>
  </si>
  <si>
    <t>Příjmy po úpravě rozpočtu k 22.7.2019</t>
  </si>
  <si>
    <t>Příjmy a financování před úpravou rozpočtu k 8.7.2019</t>
  </si>
  <si>
    <t>Příjmy a financování po úpravě rozpočtu k 22.7.2019</t>
  </si>
  <si>
    <t>Výdaje před úpravou rozpočtu k 8.7.2019</t>
  </si>
  <si>
    <t>Výdaje po úpravě rozpočtu k 22.7.2019</t>
  </si>
  <si>
    <t xml:space="preserve"> - dotace na zajištění voleb do Evropského parlamentu - snížení dle vyúčtování</t>
  </si>
  <si>
    <t>Volby do Evropského parlamentu - snížení dle vyúčtování dotace</t>
  </si>
  <si>
    <t>daň z příjmů právnických osob za obce - snížení dle daňového přiznání za město</t>
  </si>
  <si>
    <t>Ostatní finanční operace - daň z příjmů práv. osob za město - snížení dle DP</t>
  </si>
  <si>
    <r>
      <t xml:space="preserve">ost.činnosti jinde nezař.- </t>
    </r>
    <r>
      <rPr>
        <b/>
        <sz val="8"/>
        <rFont val="Arial"/>
        <family val="2"/>
      </rPr>
      <t>rezerva -</t>
    </r>
    <r>
      <rPr>
        <sz val="8"/>
        <rFont val="Arial"/>
        <family val="2"/>
      </rPr>
      <t xml:space="preserve"> navýšení</t>
    </r>
  </si>
  <si>
    <t>IC a KK – příspěvek na provoz - snížení - převod na Bítešský dětský den</t>
  </si>
  <si>
    <t xml:space="preserve"> - na pořízení elektrocentrály do vybavení JPO</t>
  </si>
  <si>
    <t>Pořízení elektrocentrály do vybavení JPO - dotace z Kraje Vysočina</t>
  </si>
  <si>
    <t xml:space="preserve"> - na Opravu cesty mezi míst.částmi H.Zhoř a Jáchymov</t>
  </si>
  <si>
    <t>Rekonstrukce sálu KD Březka - dotace z Kraje Vysočina</t>
  </si>
  <si>
    <t>Březka - převod prostředků na akci č. 201907 (snížený o dotaci)</t>
  </si>
  <si>
    <t xml:space="preserve">(částka na rok 2019 pro mč 213 143,18 Kč, dotace činí 127 tis.Kč, </t>
  </si>
  <si>
    <t>rozpočet akce snížený o dotaci činí 333 tis. Kč, 50% podíl mč převyšující roční</t>
  </si>
  <si>
    <t>rozpočet činí 59 928,41 Kč)</t>
  </si>
  <si>
    <t xml:space="preserve"> - NVNK ul. Rajhradská - snížení</t>
  </si>
  <si>
    <t xml:space="preserve">                                                                   Rozpočtové opatření města Velká Bíteš č. 7</t>
  </si>
  <si>
    <t xml:space="preserve">                                                                   schválené radou města dne 31.7.2019</t>
  </si>
  <si>
    <t>Příjmy před úpravou rozpočtu k 22.7.2019</t>
  </si>
  <si>
    <t>Příjmy po úpravě rozpočtu k 31.7.2019</t>
  </si>
  <si>
    <t>Příjmy a financování před úpravou rozpočtu k 22.7.2019</t>
  </si>
  <si>
    <t>Příjmy a financování po úpravě rozpočtu k 31.7.2019</t>
  </si>
  <si>
    <t>Výdaje před úpravou rozpočtu k 22.7.2019</t>
  </si>
  <si>
    <t>Výdaje po úpravě rozpočtu k 31.7.2019</t>
  </si>
  <si>
    <t>Bytové hospodářství - ostatní výdaje, opravy - navýšení</t>
  </si>
  <si>
    <t>Nebytové hospodářství - ostatní výdaje, opravy - snížení</t>
  </si>
  <si>
    <r>
      <t xml:space="preserve">ost.činnosti jinde nezař.- </t>
    </r>
    <r>
      <rPr>
        <b/>
        <sz val="8"/>
        <rFont val="Arial"/>
        <family val="2"/>
      </rPr>
      <t>rezerva -</t>
    </r>
    <r>
      <rPr>
        <sz val="8"/>
        <rFont val="Arial"/>
        <family val="2"/>
      </rPr>
      <t xml:space="preserve"> snížení</t>
    </r>
  </si>
  <si>
    <t xml:space="preserve">                                                                   Rozpočtové opatření města Velká Bíteš č. 8</t>
  </si>
  <si>
    <t xml:space="preserve">                                                                   schválené radou města dne 26.8.2019</t>
  </si>
  <si>
    <t>MŠ I - finanční vypořádání dotace - Potravinová pomoc dětem - vratka</t>
  </si>
  <si>
    <t xml:space="preserve"> - z MPSV na výkon sociální práce - navýšení</t>
  </si>
  <si>
    <t>ZŠ Tišnovská 116 - rekonstrukce a dostavba - navýšení</t>
  </si>
  <si>
    <t xml:space="preserve">                                                                   schválené zastupitelstvem města dne 9.9.2019</t>
  </si>
  <si>
    <t xml:space="preserve">                                                                   Rozpočtové opatření města Velká Bíteš č. 9</t>
  </si>
  <si>
    <t>Výdaje před úpravou rozpočtu k 31.7.2019</t>
  </si>
  <si>
    <t>Výdaje po úpravě rozpočtu k 26.8.2019</t>
  </si>
  <si>
    <t>Příjmy a financování před úpravou rozpočtu k 31.7.2019</t>
  </si>
  <si>
    <t>Příjmy a financování po úpravě rozpočtu k 26.8.2019</t>
  </si>
  <si>
    <t>Příjmy před úpravou rozpočtu k 31.7.2019</t>
  </si>
  <si>
    <t>Příjmy po úpravě rozpočtu k 26.8.2019</t>
  </si>
  <si>
    <t>Výdaje před úpravou rozpočtu k 26.8.2019</t>
  </si>
  <si>
    <t>Výdaje po úpravě rozpočtu k 9.9.2019</t>
  </si>
  <si>
    <t>Příjmy a financování před úpravou rozpočtu k 26.8.2019</t>
  </si>
  <si>
    <t>Příjmy a financování po úpravě rozpočtu k 9.9.2019</t>
  </si>
  <si>
    <t>Příjmy před úpravou rozpočtu k 26.8.2019</t>
  </si>
  <si>
    <t>Příjmy po úpravě rozpočtu k 9.9.2019</t>
  </si>
  <si>
    <t>ZŠ Velká Bíteš - odvod z odpisů - navýšení dle odpisového plánu</t>
  </si>
  <si>
    <t>Základní škola – příspěvek na odpisy - navýšení dle odpisového plánu</t>
  </si>
  <si>
    <t xml:space="preserve"> - úvěr od KB na refinancování úvěru od ČS na ZŠ Tišnovská 115 kr.spl.</t>
  </si>
  <si>
    <t>krátkodobé přijaté půjčené prostředky</t>
  </si>
  <si>
    <t xml:space="preserve">uhrazené splátky krátkodob. přijatých půjčených prostředků  </t>
  </si>
  <si>
    <t xml:space="preserve"> - splátka úvěru od KB na refinancování úvěru od ČS na ZŠ Tišnovská 115 kr.spl.</t>
  </si>
  <si>
    <t xml:space="preserve">  (z obdržené dotace od SFŽP a IROP)</t>
  </si>
  <si>
    <t>SOŠ – příspěvek na odpisy - navýšení dle odpisového plánu</t>
  </si>
  <si>
    <t>SOŠ J. Tiraye - odvod z odpisů - navýšení dle odpisového plánu</t>
  </si>
  <si>
    <t>Revitalizace ZŠ Tišnovská 115 - zateplení (dotace ze SFŽP) - navýšení</t>
  </si>
  <si>
    <t>Revitalizace ZŠ Tišnov.115 - odborné učebny a bezbariérovost (dotace z IROP)-sníž.</t>
  </si>
  <si>
    <t xml:space="preserve">                                                                   Rozpočtové opatření města Velká Bíteš č. 10</t>
  </si>
  <si>
    <t>úroky z úvěru - infrastruktura na Babinci 2. etapa - navýšení</t>
  </si>
  <si>
    <t>úroky z úvěru - revitalizace ZŠ Tišnovská 115 - navýšení</t>
  </si>
  <si>
    <t>úroky z úvěru - odkup pozemků na Babinci + infrastruktura - navýšení</t>
  </si>
  <si>
    <t>úroky z úvěru - sníž.energet.náročnosti budov ZŠ + okruž.křižovatka - navýšení</t>
  </si>
  <si>
    <t>Příjmy před úpravou rozpočtu k 9.9.2019</t>
  </si>
  <si>
    <t>Příjmy a financování před úpravou rozpočtu k 9.9.2019</t>
  </si>
  <si>
    <t>Výdaje před úpravou rozpočtu k 9.9.2019</t>
  </si>
  <si>
    <t>Zastupitelstva obcí - navýšení</t>
  </si>
  <si>
    <t xml:space="preserve"> - dotace na přípr.sčítání lidí, domů a bytů v roce 2021</t>
  </si>
  <si>
    <t>Činnost místní správy - navýšení - příprava sčítání lidí, domů, bytů v roce 2021 (dot.)</t>
  </si>
  <si>
    <t xml:space="preserve">                                                                   Rozpočtové opatření města Velká Bíteš č. 11</t>
  </si>
  <si>
    <t xml:space="preserve">                                                                   schválené zastupitelstvem města dne 11.11.2019</t>
  </si>
  <si>
    <t>ostatní záležitosti pozemních komunikací - příjem z parkovacích karet - navýšení</t>
  </si>
  <si>
    <t>nebytové hospodářství - přijaté pojistné náhrady - navýšení</t>
  </si>
  <si>
    <t>veřejné osvětlení - přijaté pojistné náhrady</t>
  </si>
  <si>
    <t>Pohřebnictví – provozní výdaje vč. ost. osobních výdajů - snížení</t>
  </si>
  <si>
    <t>Mateřská škola Velká Bíteš, Masarykovo nám.86, přísp. org. (MŠ I)</t>
  </si>
  <si>
    <t xml:space="preserve"> - z MŠMT pro MŠ I - Operační program věda, výzkum a vzdělávání</t>
  </si>
  <si>
    <t xml:space="preserve">                                                                   schválené radou města dne 16.9.2019</t>
  </si>
  <si>
    <t>Příjmy po úpravě rozpočtu k 16.9.2019</t>
  </si>
  <si>
    <t>Příjmy a financování po úpravě rozpočtu k 16.9.2019</t>
  </si>
  <si>
    <t>Výdaje po úpravě rozpočtu k 16.9.2019</t>
  </si>
  <si>
    <t>Příjmy před úpravou rozpočtu k 16.9.2019</t>
  </si>
  <si>
    <t>Příjmy a financování před úpravou rozpočtu k 16.9.2019</t>
  </si>
  <si>
    <t>Výdaje před úpravou rozpočtu k 16.9.2019</t>
  </si>
  <si>
    <t>ZŠ - finanční vypořádání dotace - Potravinová pomoc dětem - vratka</t>
  </si>
  <si>
    <t>MŠ II - finanční vypořádání dotace - Potravinová pomoc dětem - vratka</t>
  </si>
  <si>
    <t>ZŠ spec. - finanční vypořádání dotace - Potravinová pomoc dětem - vratka</t>
  </si>
  <si>
    <t>Domov se zvláštním režimem V.Bíteš (DD) - navýšení</t>
  </si>
  <si>
    <t xml:space="preserve"> - dotace pro MŠ II na Potravinovou pomoc dětem</t>
  </si>
  <si>
    <t xml:space="preserve"> - dotace pro ZŠ spec. na Potravinovou pomoc dětem</t>
  </si>
  <si>
    <t>MŠ I - převod dotace z kraje na Potravinovou pomoc dětem</t>
  </si>
  <si>
    <t>MŠ I - převod dotace z MŠMT - OP Výzkum, vývoj a vzdělávání</t>
  </si>
  <si>
    <t>MŠ II - převod dotace z kraje na Potravinovou pomoc dětem</t>
  </si>
  <si>
    <t>ZŠ - převod dotace z kraje na Potravinovou pomoc dětem</t>
  </si>
  <si>
    <t>ZŠ spec. - převod dotace z kraje na Potravinovou pomoc dětem</t>
  </si>
  <si>
    <t xml:space="preserve">                                                                   schválené radou města dne 7.10.2019</t>
  </si>
  <si>
    <t>Příjmy po úpravě rozpočtu k 7.10.2019</t>
  </si>
  <si>
    <t>Příjmy a financování po úpravě rozpočtu k 7.10.2019</t>
  </si>
  <si>
    <t>Výdaje po úpravě rozpočtu k 7.10.2019</t>
  </si>
  <si>
    <t xml:space="preserve">                                                                   Rozpočtové opatření města Velká Bíteš č. 12</t>
  </si>
  <si>
    <t xml:space="preserve">                                                                   Rozpočtové opatření města Velká Bíteš č. 13</t>
  </si>
  <si>
    <t>Příjmy a financování po úpravě rozpočtu k 11.11.2019</t>
  </si>
  <si>
    <t>Příjmy po úpravě rozpočtu k 11.11.2019</t>
  </si>
  <si>
    <t>Výdaje po úpravě rozpočtu k 11.11.2019</t>
  </si>
  <si>
    <t>daň z příjmů fyzických osob z kapitálových výnosů - navýšení</t>
  </si>
  <si>
    <t>daň z příjmů právnických osob - navýšení</t>
  </si>
  <si>
    <t xml:space="preserve">                                                                   schválené radou města dne 30.9.2019</t>
  </si>
  <si>
    <t>Příjmy po úpravě rozpočtu k 30.9.2019</t>
  </si>
  <si>
    <t>Příjmy a financování po úpravě rozpočtu k 30.9.2019</t>
  </si>
  <si>
    <t>Výdaje po úpravě rozpočtu k 30.9.2019</t>
  </si>
  <si>
    <t>Příjmy před úpravou rozpočtu k 30.9.2019</t>
  </si>
  <si>
    <t>Příjmy a financování před úpravou rozpočtu k 30.9.2019</t>
  </si>
  <si>
    <t>Výdaje před úpravou rozpočtu k 30.9.2019</t>
  </si>
  <si>
    <t>Neinv.přijaté transfery od obcí - za projednávání přestupků</t>
  </si>
  <si>
    <t>Neinvestiční přijaté transfery od Kraje Vysočina</t>
  </si>
  <si>
    <t xml:space="preserve"> - dotace na Bítešský dětský den - snížení</t>
  </si>
  <si>
    <t xml:space="preserve"> - na opravu cesty mezi mč Jáchymov a H. Zhoř - snížení</t>
  </si>
  <si>
    <t xml:space="preserve">poplatek za užívání veřejného prostranství - navýšení </t>
  </si>
  <si>
    <t>přísp.na vybudování nfrastruktury na Babinci - navýšení</t>
  </si>
  <si>
    <t>komunální služby a úz.rozvoj - příjmy z prodeje pozemků - snížení</t>
  </si>
  <si>
    <t xml:space="preserve"> - úvěr od KB na revitalizaci ZŠ Tišnovská 115 - snížení</t>
  </si>
  <si>
    <t xml:space="preserve">     -  od KB (Revitalizace ZŠ Tišnovská 115) - dodatkem prodloužení splácení</t>
  </si>
  <si>
    <t xml:space="preserve">                   první splátka v lednu 2020</t>
  </si>
  <si>
    <t>dary na pořízení sochy Jana Amose Komenského v předrostoru ZŠ</t>
  </si>
  <si>
    <t>Ostatní těl. činnost  - dotace spolkům mimo grant - navýšení</t>
  </si>
  <si>
    <t>Těl. a zájmová činnost - ostatní - snížení</t>
  </si>
  <si>
    <t xml:space="preserve">                                                                   schválené radou města dne 29.10.2019</t>
  </si>
  <si>
    <t>Příjmy před úpravou rozpočtu k 7.10.2019</t>
  </si>
  <si>
    <t>Příjmy po úpravě rozpočtu k 29.10.2019</t>
  </si>
  <si>
    <t>Příjmy a financování před úpravou rozpočtu k 7.10.2019</t>
  </si>
  <si>
    <t>Příjmy a financování po úpravě rozpočtu k 29.10.2019</t>
  </si>
  <si>
    <t>Výdaje před úpravou rozpočtu k 7.10.2019</t>
  </si>
  <si>
    <t>Výdaje po úpravě rozpočtu k 29.10.2019</t>
  </si>
  <si>
    <t xml:space="preserve">                                                                   Rozpočtové opatření města Velká Bíteš č. 14</t>
  </si>
  <si>
    <t>Příjmy před úpravou rozpočtu k 29.10.2019</t>
  </si>
  <si>
    <t>Příjmy a financování před úpravou rozpočtu k 29.10.2019</t>
  </si>
  <si>
    <t>Výdaje před úpravou rozpočtu k 29.10.2019</t>
  </si>
  <si>
    <t xml:space="preserve"> - pro Polikliniku V. Bíteš na DPS - z MPSV (UZ 13305) - navýšení</t>
  </si>
  <si>
    <t>DPS - převod dotace z Kraje Vysočina - z MPSV (UZ 13305)</t>
  </si>
  <si>
    <t>přísp.na vybudování nfrastruktury ul. U Stadionu - snížení (bude v r.2020)</t>
  </si>
  <si>
    <t xml:space="preserve">   - z toho mzdové a ostat.osobní výdaje 1 671,9 tis. (snížení o 28,1 tis. - převod</t>
  </si>
  <si>
    <t xml:space="preserve">     do ostatních provozních prostředků)</t>
  </si>
  <si>
    <t>Sběr a svoz nebezpečných odpadů (fa z TS) - navýšení</t>
  </si>
  <si>
    <t>Komunál.služby a úz.rozvoj - provoz veřejných WC (fa z TS) - navýšení</t>
  </si>
  <si>
    <t>zimní stadion - opravy a údržba - navýšení</t>
  </si>
  <si>
    <t>Konektivita k internetu a podp.a rozvoj web.stránek města a jeho org.-navýšení</t>
  </si>
  <si>
    <t>Údržba náměstí a provozní výdaje - pro vyčísl.fin.mezery - navýšení</t>
  </si>
  <si>
    <t xml:space="preserve">    - z toho mzdové a ostat.osobní výdaje 1 970 tis. (navýšení o 120 tis.)</t>
  </si>
  <si>
    <t xml:space="preserve">    - z toho mzdové a ostat.osobní výdaje  860 tis. (navýšení o 60 tis.)</t>
  </si>
  <si>
    <t xml:space="preserve">          - z toho mzdové a ostat.osobní výdaje 473,2 tis. (navýšení o 54 tis.)</t>
  </si>
  <si>
    <t xml:space="preserve"> - z MŠMT pro ZŠ - Operační program věda, výzkum a vzdělávání</t>
  </si>
  <si>
    <t>Příjmy před úpravou rozpočtu k 11.11.2019</t>
  </si>
  <si>
    <t>Příjmy po úpravě rozpočtu k 9.12.2019</t>
  </si>
  <si>
    <t>Příjmy a financování před úpravou rozpočtu k 11.11.2019</t>
  </si>
  <si>
    <t>Příjmy a financování po úpravě rozpočtu k 9.12.2019</t>
  </si>
  <si>
    <t>Výdaje před úpravou rozpočtu k 11.11.2019</t>
  </si>
  <si>
    <t>Výdaje po úpravě rozpočtu k 9.12.2019</t>
  </si>
  <si>
    <t xml:space="preserve">                                                                   schválené zastupitelstvem města dne 9.12.2019</t>
  </si>
  <si>
    <t xml:space="preserve"> - pro ZUŠ na pořízení dechového žesťového nástroje</t>
  </si>
  <si>
    <t>ZUŠ – převod dotace z kraje na dechový žesťový nástroj</t>
  </si>
  <si>
    <t>ZUŠ - odvod z odpisů - navýšení dle odpisového plánu</t>
  </si>
  <si>
    <t>ZUŠ - příspěvek na odpisy - navýšení dle odpisového plánu</t>
  </si>
  <si>
    <t xml:space="preserve"> - z Min.vnitra - na výdaje spojené s činností jednotek SDH</t>
  </si>
  <si>
    <t>dary na pořízení sochy Jana Amose Komenského v předrostoru ZŠ - navýšení</t>
  </si>
  <si>
    <t>MŠ U Stadionu - splátka NFV na přírodní vzděl.zahradu - proběhne v roce 2020</t>
  </si>
  <si>
    <t>Sběr a svoz komunálních odpadů (fa z TS) - navýšení</t>
  </si>
  <si>
    <t>Péče o veřejnou zeleň - navýšení</t>
  </si>
  <si>
    <t xml:space="preserve"> - úvěr od KB na revitalizaci ZŠ Tišnovská 115 - navýšení</t>
  </si>
  <si>
    <t xml:space="preserve">                                                                   Rozpočtové opatření města Velká Bíteš č. 15</t>
  </si>
  <si>
    <t xml:space="preserve">                                                                   schválené radou města dne 16.12.2019</t>
  </si>
  <si>
    <t xml:space="preserve">                                                                   Rozpočtové opatření města Velká Bíteš č. 16</t>
  </si>
  <si>
    <t>Příjmy před úpravou rozpočtu k 9.12.2019</t>
  </si>
  <si>
    <t>Příjmy po úpravě rozpočtu k 16.12.2019</t>
  </si>
  <si>
    <t>Příjmy a financování před úpravou rozpočtu k 9.12.2019</t>
  </si>
  <si>
    <t>Příjmy a financování po úpravě rozpočtu k 16.12.2019</t>
  </si>
  <si>
    <t>Výdaje před úpravou rozpočtu k 9.12.2019</t>
  </si>
  <si>
    <t>Výdaje po úpravě rozpočtu k 16.12.2019</t>
  </si>
  <si>
    <t xml:space="preserve"> - dotace pro ZŠ spec.na projekt Zdraví z přírody</t>
  </si>
  <si>
    <t>ZŠ spec. - převod dotace z kraje na projekt Zdraví z přírody</t>
  </si>
  <si>
    <t>Příspěvky DSO SVK Žďársko na investice - snížení</t>
  </si>
  <si>
    <t xml:space="preserve"> - z MMR na Revital.ZŠ Tišnovská 115-odbor.učebny,bezb. - snížení</t>
  </si>
  <si>
    <t>Bytové hospodářství - služby, energie (k vyúčtování) - navýšení</t>
  </si>
  <si>
    <t>Ost. činnosti, ostatní příspěvky a dary - navýšení</t>
  </si>
  <si>
    <t>Rekonstrukce sálu KD Březka - dotace z Kraje Vysočina - navýšení</t>
  </si>
  <si>
    <t xml:space="preserve">     -  od KB (Revitalizace ZŠ Tišnovská 115) - splátka proběhne v roce 2020</t>
  </si>
  <si>
    <t xml:space="preserve">        z obdržené dotace z IROP</t>
  </si>
  <si>
    <t xml:space="preserve">   proběhla splátka z dotace z OPŽP, zbývající část bude splacena v roce 2020</t>
  </si>
  <si>
    <t xml:space="preserve"> - z MMR-EU na Revital.ZŠ Tišnovská 115-odb.uč.,bezb. - snížení</t>
  </si>
  <si>
    <t xml:space="preserve"> - MŽP-OPŽP-na Revital.ZŠ Tišnovská 115-zateplení - snížení</t>
  </si>
  <si>
    <t xml:space="preserve">  - Technické služby - snížení</t>
  </si>
  <si>
    <t xml:space="preserve">  - Lesní družstvo - navýšení</t>
  </si>
  <si>
    <t>komunální služby a úz.rozvoj - příjmy z veřejných WC - snížení</t>
  </si>
  <si>
    <t>ostatní činnosti - vratka nevyúčt.dotace z Grantového programu</t>
  </si>
  <si>
    <t>ostatní nakládání s odpady - pronájem skládky - snížení</t>
  </si>
  <si>
    <t>ost.nakládání s odpady - přijaté sankční platby od jiných subjektů</t>
  </si>
  <si>
    <t>ost.správa v ochraně ŽP - přijaté sankční platby od jiných subjektů</t>
  </si>
  <si>
    <t>bezpečnost a veřejný pořádek - přijaté sankční platby - pokuty MP</t>
  </si>
  <si>
    <t>činnost místní správy - prodej DHM - červená Fabia</t>
  </si>
  <si>
    <t>Komunikace K Mlýnům a pod Babincem vč. křiž. s ul. Tišnovská - snížení</t>
  </si>
  <si>
    <t>Odstranění vad na přechodech ve V.Bíteši - snížení</t>
  </si>
  <si>
    <t>Revitalizace sídliště U Stadionu - snížení</t>
  </si>
  <si>
    <t>(vynulování rezervy + rozdíl mezi příjmy a výdaji dle rozpočtového opatření)</t>
  </si>
  <si>
    <t>změna stavu krát. peněžních prostředků na bankovních účtech - snížení</t>
  </si>
  <si>
    <t>MŠ II - příspěvek na provoz - snížení</t>
  </si>
  <si>
    <t>MŠ II - inv.příspěvek na projekt přír.vzděl.zahrada MŠ - navýšení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</si>
</sst>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u val="single"/>
      <sz val="7"/>
      <name val="Arial"/>
      <family val="2"/>
    </font>
    <font>
      <sz val="7"/>
      <name val="Arial"/>
      <family val="2"/>
    </font>
    <font>
      <sz val="6.5"/>
      <name val="Arial"/>
      <family val="2"/>
    </font>
    <font>
      <sz val="5.5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b/>
      <u val="single"/>
      <sz val="6.5"/>
      <name val="Arial"/>
      <family val="2"/>
    </font>
    <font>
      <u val="single"/>
      <sz val="6.5"/>
      <name val="Arial"/>
      <family val="2"/>
    </font>
    <font>
      <b/>
      <sz val="6.5"/>
      <name val="Arial"/>
      <family val="2"/>
    </font>
    <font>
      <sz val="6.5"/>
      <name val="Arial CE"/>
      <family val="2"/>
    </font>
    <font>
      <b/>
      <sz val="6.5"/>
      <name val="Arial CE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4" fontId="5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47" applyFont="1" applyBorder="1">
      <alignment/>
      <protection/>
    </xf>
    <xf numFmtId="0" fontId="5" fillId="0" borderId="0" xfId="47" applyFont="1" applyFill="1" applyBorder="1">
      <alignment/>
      <protection/>
    </xf>
    <xf numFmtId="4" fontId="5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47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4" fontId="12" fillId="0" borderId="0" xfId="0" applyNumberFormat="1" applyFont="1" applyBorder="1" applyAlignment="1">
      <alignment/>
    </xf>
    <xf numFmtId="4" fontId="12" fillId="33" borderId="0" xfId="0" applyNumberFormat="1" applyFont="1" applyFill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33" borderId="0" xfId="0" applyNumberFormat="1" applyFont="1" applyFill="1" applyBorder="1" applyAlignment="1">
      <alignment/>
    </xf>
    <xf numFmtId="4" fontId="12" fillId="0" borderId="0" xfId="47" applyNumberFormat="1" applyFont="1" applyBorder="1">
      <alignment/>
      <protection/>
    </xf>
    <xf numFmtId="4" fontId="10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4" fontId="10" fillId="33" borderId="14" xfId="0" applyNumberFormat="1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/>
    </xf>
    <xf numFmtId="4" fontId="12" fillId="33" borderId="16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/>
    </xf>
    <xf numFmtId="4" fontId="7" fillId="33" borderId="15" xfId="0" applyNumberFormat="1" applyFont="1" applyFill="1" applyBorder="1" applyAlignment="1">
      <alignment/>
    </xf>
    <xf numFmtId="4" fontId="7" fillId="33" borderId="16" xfId="0" applyNumberFormat="1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12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10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/>
    </xf>
    <xf numFmtId="4" fontId="5" fillId="0" borderId="0" xfId="47" applyNumberFormat="1" applyFont="1" applyBorder="1">
      <alignment/>
      <protection/>
    </xf>
    <xf numFmtId="4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/>
    </xf>
    <xf numFmtId="4" fontId="4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Fill="1" applyAlignment="1">
      <alignment/>
    </xf>
    <xf numFmtId="9" fontId="5" fillId="0" borderId="0" xfId="0" applyNumberFormat="1" applyFont="1" applyBorder="1" applyAlignment="1">
      <alignment/>
    </xf>
    <xf numFmtId="4" fontId="5" fillId="34" borderId="0" xfId="0" applyNumberFormat="1" applyFont="1" applyFill="1" applyAlignment="1">
      <alignment/>
    </xf>
    <xf numFmtId="4" fontId="4" fillId="34" borderId="0" xfId="0" applyNumberFormat="1" applyFont="1" applyFill="1" applyBorder="1" applyAlignment="1">
      <alignment/>
    </xf>
    <xf numFmtId="4" fontId="4" fillId="34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0" fontId="9" fillId="0" borderId="0" xfId="0" applyFont="1" applyAlignment="1">
      <alignment/>
    </xf>
    <xf numFmtId="4" fontId="4" fillId="0" borderId="0" xfId="47" applyNumberFormat="1" applyFont="1" applyBorder="1">
      <alignment/>
      <protection/>
    </xf>
    <xf numFmtId="0" fontId="6" fillId="0" borderId="0" xfId="47" applyFont="1" applyBorder="1">
      <alignment/>
      <protection/>
    </xf>
    <xf numFmtId="0" fontId="16" fillId="0" borderId="0" xfId="47" applyFont="1" applyBorder="1">
      <alignment/>
      <protection/>
    </xf>
    <xf numFmtId="0" fontId="14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13" fillId="0" borderId="0" xfId="47" applyFont="1" applyBorder="1">
      <alignment/>
      <protection/>
    </xf>
    <xf numFmtId="0" fontId="13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8" fillId="0" borderId="0" xfId="47" applyFont="1" applyBorder="1">
      <alignment/>
      <protection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5" fillId="0" borderId="0" xfId="47" applyFont="1" applyBorder="1">
      <alignment/>
      <protection/>
    </xf>
    <xf numFmtId="0" fontId="23" fillId="0" borderId="0" xfId="47" applyFont="1" applyBorder="1">
      <alignment/>
      <protection/>
    </xf>
    <xf numFmtId="0" fontId="15" fillId="0" borderId="0" xfId="0" applyFont="1" applyAlignment="1">
      <alignment/>
    </xf>
    <xf numFmtId="0" fontId="15" fillId="33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/>
    </xf>
    <xf numFmtId="4" fontId="15" fillId="33" borderId="0" xfId="0" applyNumberFormat="1" applyFont="1" applyFill="1" applyBorder="1" applyAlignment="1">
      <alignment/>
    </xf>
    <xf numFmtId="4" fontId="9" fillId="33" borderId="0" xfId="0" applyNumberFormat="1" applyFont="1" applyFill="1" applyBorder="1" applyAlignment="1">
      <alignment/>
    </xf>
    <xf numFmtId="4" fontId="9" fillId="33" borderId="0" xfId="0" applyNumberFormat="1" applyFont="1" applyFill="1" applyAlignment="1">
      <alignment/>
    </xf>
    <xf numFmtId="4" fontId="9" fillId="33" borderId="0" xfId="0" applyNumberFormat="1" applyFont="1" applyFill="1" applyBorder="1" applyAlignment="1">
      <alignment/>
    </xf>
    <xf numFmtId="4" fontId="15" fillId="0" borderId="0" xfId="0" applyNumberFormat="1" applyFont="1" applyBorder="1" applyAlignment="1">
      <alignment/>
    </xf>
    <xf numFmtId="0" fontId="9" fillId="33" borderId="17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22" fillId="0" borderId="0" xfId="47" applyFont="1" applyBorder="1">
      <alignment/>
      <protection/>
    </xf>
    <xf numFmtId="0" fontId="15" fillId="33" borderId="0" xfId="0" applyFont="1" applyFill="1" applyAlignment="1">
      <alignment/>
    </xf>
    <xf numFmtId="0" fontId="15" fillId="0" borderId="0" xfId="0" applyFont="1" applyFill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4" fontId="15" fillId="0" borderId="0" xfId="0" applyNumberFormat="1" applyFont="1" applyFill="1" applyAlignment="1">
      <alignment/>
    </xf>
    <xf numFmtId="0" fontId="1" fillId="33" borderId="0" xfId="46" applyFont="1" applyFill="1">
      <alignment/>
      <protection/>
    </xf>
    <xf numFmtId="0" fontId="4" fillId="33" borderId="0" xfId="46" applyFont="1" applyFill="1">
      <alignment/>
      <protection/>
    </xf>
    <xf numFmtId="4" fontId="4" fillId="33" borderId="0" xfId="46" applyNumberFormat="1" applyFont="1" applyFill="1">
      <alignment/>
      <protection/>
    </xf>
    <xf numFmtId="0" fontId="1" fillId="0" borderId="0" xfId="46" applyFont="1" applyFill="1">
      <alignment/>
      <protection/>
    </xf>
    <xf numFmtId="0" fontId="1" fillId="0" borderId="0" xfId="46" applyFont="1">
      <alignment/>
      <protection/>
    </xf>
    <xf numFmtId="0" fontId="5" fillId="33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>
      <alignment/>
      <protection/>
    </xf>
    <xf numFmtId="0" fontId="5" fillId="0" borderId="0" xfId="46" applyFont="1">
      <alignment/>
      <protection/>
    </xf>
    <xf numFmtId="0" fontId="5" fillId="0" borderId="0" xfId="46" applyFont="1" applyAlignment="1">
      <alignment horizontal="center"/>
      <protection/>
    </xf>
    <xf numFmtId="4" fontId="4" fillId="0" borderId="0" xfId="46" applyNumberFormat="1" applyFont="1" applyAlignment="1">
      <alignment horizontal="center"/>
      <protection/>
    </xf>
    <xf numFmtId="0" fontId="4" fillId="0" borderId="0" xfId="46" applyFont="1">
      <alignment/>
      <protection/>
    </xf>
    <xf numFmtId="0" fontId="26" fillId="0" borderId="0" xfId="46" applyFont="1">
      <alignment/>
      <protection/>
    </xf>
    <xf numFmtId="4" fontId="4" fillId="0" borderId="0" xfId="46" applyNumberFormat="1" applyFont="1">
      <alignment/>
      <protection/>
    </xf>
    <xf numFmtId="4" fontId="5" fillId="0" borderId="0" xfId="46" applyNumberFormat="1" applyFont="1" applyFill="1" applyBorder="1">
      <alignment/>
      <protection/>
    </xf>
    <xf numFmtId="4" fontId="5" fillId="0" borderId="0" xfId="46" applyNumberFormat="1" applyFont="1">
      <alignment/>
      <protection/>
    </xf>
    <xf numFmtId="0" fontId="5" fillId="0" borderId="0" xfId="46" applyFont="1" applyBorder="1">
      <alignment/>
      <protection/>
    </xf>
    <xf numFmtId="4" fontId="5" fillId="0" borderId="0" xfId="46" applyNumberFormat="1" applyFont="1" applyAlignment="1">
      <alignment horizontal="center"/>
      <protection/>
    </xf>
    <xf numFmtId="4" fontId="5" fillId="33" borderId="0" xfId="46" applyNumberFormat="1" applyFont="1" applyFill="1" applyAlignment="1">
      <alignment horizontal="center"/>
      <protection/>
    </xf>
    <xf numFmtId="4" fontId="1" fillId="0" borderId="0" xfId="46" applyNumberFormat="1" applyFont="1">
      <alignment/>
      <protection/>
    </xf>
    <xf numFmtId="0" fontId="0" fillId="0" borderId="0" xfId="47" applyFont="1" applyBorder="1">
      <alignment/>
      <protection/>
    </xf>
    <xf numFmtId="0" fontId="5" fillId="0" borderId="0" xfId="46" applyFont="1" applyBorder="1" applyAlignment="1">
      <alignment/>
      <protection/>
    </xf>
    <xf numFmtId="0" fontId="5" fillId="0" borderId="0" xfId="46" applyFont="1" applyFill="1" applyBorder="1" applyAlignment="1">
      <alignment/>
      <protection/>
    </xf>
    <xf numFmtId="4" fontId="5" fillId="0" borderId="0" xfId="46" applyNumberFormat="1" applyFont="1" applyFill="1" applyBorder="1" applyAlignment="1">
      <alignment/>
      <protection/>
    </xf>
    <xf numFmtId="4" fontId="5" fillId="0" borderId="0" xfId="46" applyNumberFormat="1" applyFont="1" applyBorder="1">
      <alignment/>
      <protection/>
    </xf>
    <xf numFmtId="0" fontId="0" fillId="0" borderId="0" xfId="46" applyFont="1">
      <alignment/>
      <protection/>
    </xf>
    <xf numFmtId="4" fontId="12" fillId="0" borderId="0" xfId="46" applyNumberFormat="1" applyFont="1">
      <alignment/>
      <protection/>
    </xf>
    <xf numFmtId="0" fontId="27" fillId="0" borderId="0" xfId="0" applyFont="1" applyFill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říjmy a fin. k 28.2.2011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38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8"/>
  <sheetViews>
    <sheetView zoomScale="125" zoomScaleNormal="125" zoomScalePageLayoutView="0" workbookViewId="0" topLeftCell="A1">
      <pane ySplit="4" topLeftCell="A347" activePane="bottomLeft" state="frozen"/>
      <selection pane="topLeft" activeCell="A1" sqref="A1"/>
      <selection pane="bottomLeft" activeCell="A365" sqref="A365:D365"/>
    </sheetView>
  </sheetViews>
  <sheetFormatPr defaultColWidth="9.140625" defaultRowHeight="12.75"/>
  <cols>
    <col min="1" max="1" width="5.7109375" style="123" customWidth="1"/>
    <col min="2" max="2" width="4.7109375" style="6" customWidth="1"/>
    <col min="3" max="3" width="68.57421875" style="123" customWidth="1"/>
    <col min="4" max="4" width="19.140625" style="141" customWidth="1"/>
    <col min="5" max="5" width="16.140625" style="6" customWidth="1"/>
    <col min="6" max="16384" width="9.140625" style="6" customWidth="1"/>
  </cols>
  <sheetData>
    <row r="1" spans="1:4" ht="12">
      <c r="A1" s="74" t="s">
        <v>138</v>
      </c>
      <c r="B1" s="9"/>
      <c r="C1" s="74"/>
      <c r="D1" s="134"/>
    </row>
    <row r="2" spans="1:4" ht="12">
      <c r="A2" s="74" t="s">
        <v>483</v>
      </c>
      <c r="B2" s="9"/>
      <c r="C2" s="74"/>
      <c r="D2" s="134"/>
    </row>
    <row r="3" spans="1:4" ht="12">
      <c r="A3" s="142" t="s">
        <v>281</v>
      </c>
      <c r="B3" s="42"/>
      <c r="C3" s="121"/>
      <c r="D3" s="135" t="s">
        <v>488</v>
      </c>
    </row>
    <row r="4" spans="1:4" ht="12">
      <c r="A4" s="143" t="s">
        <v>490</v>
      </c>
      <c r="B4" s="29"/>
      <c r="C4" s="122"/>
      <c r="D4" s="136" t="s">
        <v>489</v>
      </c>
    </row>
    <row r="5" ht="12">
      <c r="D5" s="134"/>
    </row>
    <row r="6" spans="1:4" ht="12">
      <c r="A6" s="27" t="s">
        <v>25</v>
      </c>
      <c r="B6" s="4"/>
      <c r="C6" s="124"/>
      <c r="D6" s="134"/>
    </row>
    <row r="7" spans="1:4" ht="12">
      <c r="A7" s="3" t="s">
        <v>0</v>
      </c>
      <c r="B7" s="16" t="s">
        <v>95</v>
      </c>
      <c r="C7" s="27" t="s">
        <v>96</v>
      </c>
      <c r="D7" s="134"/>
    </row>
    <row r="8" ht="12">
      <c r="D8" s="134"/>
    </row>
    <row r="9" spans="1:4" ht="12">
      <c r="A9" s="125" t="s">
        <v>4</v>
      </c>
      <c r="B9" s="11"/>
      <c r="C9" s="125"/>
      <c r="D9" s="147">
        <f>SUM(D10:D25)</f>
        <v>88820000</v>
      </c>
    </row>
    <row r="10" ht="12">
      <c r="D10" s="134"/>
    </row>
    <row r="11" spans="2:4" ht="12">
      <c r="B11" s="13">
        <v>1111</v>
      </c>
      <c r="C11" s="126" t="s">
        <v>283</v>
      </c>
      <c r="D11" s="134">
        <v>19000000</v>
      </c>
    </row>
    <row r="12" spans="2:4" ht="12">
      <c r="B12" s="13">
        <v>1112</v>
      </c>
      <c r="C12" s="126" t="s">
        <v>284</v>
      </c>
      <c r="D12" s="134">
        <v>500000</v>
      </c>
    </row>
    <row r="13" spans="2:4" ht="12">
      <c r="B13" s="13">
        <v>1113</v>
      </c>
      <c r="C13" s="126" t="s">
        <v>285</v>
      </c>
      <c r="D13" s="134">
        <v>1200000</v>
      </c>
    </row>
    <row r="14" spans="2:4" ht="12">
      <c r="B14" s="13">
        <v>1121</v>
      </c>
      <c r="C14" s="126" t="s">
        <v>286</v>
      </c>
      <c r="D14" s="134">
        <v>15000000</v>
      </c>
    </row>
    <row r="15" spans="2:4" ht="12">
      <c r="B15" s="13">
        <v>1122</v>
      </c>
      <c r="C15" s="126" t="s">
        <v>287</v>
      </c>
      <c r="D15" s="134">
        <v>7200000</v>
      </c>
    </row>
    <row r="16" spans="2:4" ht="12">
      <c r="B16" s="13">
        <v>1211</v>
      </c>
      <c r="C16" s="126" t="s">
        <v>288</v>
      </c>
      <c r="D16" s="134">
        <v>37000000</v>
      </c>
    </row>
    <row r="17" spans="2:4" ht="12">
      <c r="B17" s="13">
        <v>1337</v>
      </c>
      <c r="C17" s="126" t="s">
        <v>5</v>
      </c>
      <c r="D17" s="134">
        <v>2900000</v>
      </c>
    </row>
    <row r="18" spans="2:4" ht="12">
      <c r="B18" s="13">
        <v>1341</v>
      </c>
      <c r="C18" s="126" t="s">
        <v>6</v>
      </c>
      <c r="D18" s="134">
        <v>100000</v>
      </c>
    </row>
    <row r="19" spans="2:4" ht="12">
      <c r="B19" s="13">
        <v>1343</v>
      </c>
      <c r="C19" s="126" t="s">
        <v>290</v>
      </c>
      <c r="D19" s="134">
        <v>150000</v>
      </c>
    </row>
    <row r="20" spans="2:4" ht="12">
      <c r="B20" s="13">
        <v>1345</v>
      </c>
      <c r="C20" s="126" t="s">
        <v>7</v>
      </c>
      <c r="D20" s="134">
        <v>10000</v>
      </c>
    </row>
    <row r="21" spans="2:4" ht="12">
      <c r="B21" s="13">
        <v>1356</v>
      </c>
      <c r="C21" s="126" t="s">
        <v>291</v>
      </c>
      <c r="D21" s="134">
        <v>10000</v>
      </c>
    </row>
    <row r="22" spans="2:4" ht="12">
      <c r="B22" s="13">
        <v>1361</v>
      </c>
      <c r="C22" s="126" t="s">
        <v>8</v>
      </c>
      <c r="D22" s="134">
        <v>900000</v>
      </c>
    </row>
    <row r="23" spans="2:4" ht="12">
      <c r="B23" s="13">
        <v>1381</v>
      </c>
      <c r="C23" s="126" t="s">
        <v>222</v>
      </c>
      <c r="D23" s="134">
        <v>200000</v>
      </c>
    </row>
    <row r="24" spans="2:4" ht="12">
      <c r="B24" s="13">
        <v>1511</v>
      </c>
      <c r="C24" s="126" t="s">
        <v>31</v>
      </c>
      <c r="D24" s="134">
        <v>4650000</v>
      </c>
    </row>
    <row r="25" spans="4:5" ht="12">
      <c r="D25" s="134"/>
      <c r="E25" s="1"/>
    </row>
    <row r="26" spans="1:5" ht="12">
      <c r="A26" s="125" t="s">
        <v>9</v>
      </c>
      <c r="B26" s="11"/>
      <c r="C26" s="125"/>
      <c r="D26" s="147">
        <f>SUM(D28:D73)</f>
        <v>22766383</v>
      </c>
      <c r="E26" s="1"/>
    </row>
    <row r="27" spans="1:5" ht="12">
      <c r="A27" s="125"/>
      <c r="B27" s="11"/>
      <c r="C27" s="125"/>
      <c r="D27" s="147"/>
      <c r="E27" s="1"/>
    </row>
    <row r="28" spans="1:5" ht="12">
      <c r="A28" s="126">
        <v>1032</v>
      </c>
      <c r="B28" s="13">
        <v>2119</v>
      </c>
      <c r="C28" s="126" t="s">
        <v>292</v>
      </c>
      <c r="D28" s="134">
        <v>2900</v>
      </c>
      <c r="E28" s="1"/>
    </row>
    <row r="29" spans="1:5" ht="12">
      <c r="A29" s="126">
        <v>1032</v>
      </c>
      <c r="B29" s="13">
        <v>2131</v>
      </c>
      <c r="C29" s="126" t="s">
        <v>293</v>
      </c>
      <c r="D29" s="134"/>
      <c r="E29" s="1"/>
    </row>
    <row r="30" spans="1:8" s="1" customFormat="1" ht="12">
      <c r="A30" s="126"/>
      <c r="B30" s="13"/>
      <c r="C30" s="126" t="s">
        <v>32</v>
      </c>
      <c r="D30" s="134">
        <v>800000</v>
      </c>
      <c r="E30" s="6"/>
      <c r="F30" s="6"/>
      <c r="G30" s="6"/>
      <c r="H30" s="6"/>
    </row>
    <row r="31" spans="1:8" s="1" customFormat="1" ht="12">
      <c r="A31" s="126"/>
      <c r="B31" s="13"/>
      <c r="C31" s="126" t="s">
        <v>33</v>
      </c>
      <c r="D31" s="134">
        <v>200000</v>
      </c>
      <c r="E31" s="6"/>
      <c r="F31" s="6"/>
      <c r="G31" s="6"/>
      <c r="H31" s="6"/>
    </row>
    <row r="32" spans="1:8" s="1" customFormat="1" ht="12">
      <c r="A32" s="126">
        <v>1032</v>
      </c>
      <c r="B32" s="13">
        <v>2329</v>
      </c>
      <c r="C32" s="126" t="s">
        <v>294</v>
      </c>
      <c r="D32" s="134">
        <v>70000</v>
      </c>
      <c r="E32" s="6"/>
      <c r="F32" s="6"/>
      <c r="G32" s="6"/>
      <c r="H32" s="6"/>
    </row>
    <row r="33" spans="1:8" s="1" customFormat="1" ht="12">
      <c r="A33" s="126"/>
      <c r="B33" s="13"/>
      <c r="C33" s="126"/>
      <c r="D33" s="134"/>
      <c r="E33" s="6"/>
      <c r="F33" s="6"/>
      <c r="G33" s="6"/>
      <c r="H33" s="6"/>
    </row>
    <row r="34" spans="1:8" s="1" customFormat="1" ht="12">
      <c r="A34" s="126">
        <v>2144</v>
      </c>
      <c r="B34" s="13">
        <v>2111</v>
      </c>
      <c r="C34" s="126" t="s">
        <v>295</v>
      </c>
      <c r="D34" s="134">
        <v>300000</v>
      </c>
      <c r="E34" s="6"/>
      <c r="F34" s="6"/>
      <c r="G34" s="6"/>
      <c r="H34" s="6"/>
    </row>
    <row r="35" spans="1:8" s="1" customFormat="1" ht="12">
      <c r="A35" s="126">
        <v>2219</v>
      </c>
      <c r="B35" s="14">
        <v>2111</v>
      </c>
      <c r="C35" s="126" t="s">
        <v>296</v>
      </c>
      <c r="D35" s="134">
        <v>30000</v>
      </c>
      <c r="E35" s="6"/>
      <c r="F35" s="6"/>
      <c r="G35" s="6"/>
      <c r="H35" s="6"/>
    </row>
    <row r="36" spans="1:8" s="1" customFormat="1" ht="12">
      <c r="A36" s="126"/>
      <c r="B36" s="14"/>
      <c r="C36" s="126"/>
      <c r="D36" s="134"/>
      <c r="E36" s="6"/>
      <c r="F36" s="6"/>
      <c r="G36" s="6"/>
      <c r="H36" s="6"/>
    </row>
    <row r="37" spans="1:8" s="1" customFormat="1" ht="12">
      <c r="A37" s="126">
        <v>3111</v>
      </c>
      <c r="B37" s="13">
        <v>2122</v>
      </c>
      <c r="C37" s="126" t="s">
        <v>297</v>
      </c>
      <c r="D37" s="134">
        <v>98302</v>
      </c>
      <c r="E37" s="6"/>
      <c r="F37" s="6"/>
      <c r="G37" s="6"/>
      <c r="H37" s="6"/>
    </row>
    <row r="38" spans="1:8" s="1" customFormat="1" ht="12">
      <c r="A38" s="126"/>
      <c r="B38" s="13">
        <v>2451</v>
      </c>
      <c r="C38" s="126" t="s">
        <v>482</v>
      </c>
      <c r="D38" s="134">
        <v>499378</v>
      </c>
      <c r="E38" s="6"/>
      <c r="F38" s="6"/>
      <c r="G38" s="6"/>
      <c r="H38" s="6"/>
    </row>
    <row r="39" spans="1:8" s="1" customFormat="1" ht="12">
      <c r="A39" s="126">
        <v>3113</v>
      </c>
      <c r="B39" s="13">
        <v>2122</v>
      </c>
      <c r="C39" s="126" t="s">
        <v>34</v>
      </c>
      <c r="D39" s="134">
        <v>56379</v>
      </c>
      <c r="E39" s="6"/>
      <c r="F39" s="6"/>
      <c r="G39" s="6"/>
      <c r="H39" s="6"/>
    </row>
    <row r="40" spans="1:8" s="1" customFormat="1" ht="12">
      <c r="A40" s="126">
        <v>3114</v>
      </c>
      <c r="B40" s="13">
        <v>2122</v>
      </c>
      <c r="C40" s="126" t="s">
        <v>382</v>
      </c>
      <c r="D40" s="134">
        <v>43905</v>
      </c>
      <c r="E40" s="6"/>
      <c r="F40" s="6"/>
      <c r="G40" s="6"/>
      <c r="H40" s="6"/>
    </row>
    <row r="41" spans="1:8" s="1" customFormat="1" ht="12">
      <c r="A41" s="126">
        <v>3122</v>
      </c>
      <c r="B41" s="14">
        <v>2122</v>
      </c>
      <c r="C41" s="126" t="s">
        <v>15</v>
      </c>
      <c r="D41" s="134">
        <v>41882</v>
      </c>
      <c r="E41" s="6"/>
      <c r="F41" s="6"/>
      <c r="G41" s="6"/>
      <c r="H41" s="6"/>
    </row>
    <row r="42" spans="1:8" s="1" customFormat="1" ht="12">
      <c r="A42" s="126">
        <v>3231</v>
      </c>
      <c r="B42" s="14">
        <v>2122</v>
      </c>
      <c r="C42" s="126" t="s">
        <v>298</v>
      </c>
      <c r="D42" s="134">
        <v>24716</v>
      </c>
      <c r="E42" s="6"/>
      <c r="F42" s="6"/>
      <c r="G42" s="6"/>
      <c r="H42" s="6"/>
    </row>
    <row r="43" spans="1:8" s="1" customFormat="1" ht="12">
      <c r="A43" s="126"/>
      <c r="B43" s="14"/>
      <c r="C43" s="126"/>
      <c r="D43" s="134"/>
      <c r="E43" s="6"/>
      <c r="F43" s="6"/>
      <c r="G43" s="6"/>
      <c r="H43" s="6"/>
    </row>
    <row r="44" spans="1:8" s="1" customFormat="1" ht="12">
      <c r="A44" s="126">
        <v>3314</v>
      </c>
      <c r="B44" s="13">
        <v>2111</v>
      </c>
      <c r="C44" s="126" t="s">
        <v>299</v>
      </c>
      <c r="D44" s="134">
        <v>35000</v>
      </c>
      <c r="E44" s="6"/>
      <c r="F44" s="6"/>
      <c r="G44" s="6"/>
      <c r="H44" s="6"/>
    </row>
    <row r="45" spans="1:8" s="1" customFormat="1" ht="12">
      <c r="A45" s="126">
        <v>3315</v>
      </c>
      <c r="B45" s="13">
        <v>2111</v>
      </c>
      <c r="C45" s="126" t="s">
        <v>300</v>
      </c>
      <c r="D45" s="134">
        <v>4000</v>
      </c>
      <c r="E45" s="6"/>
      <c r="F45" s="6"/>
      <c r="G45" s="6"/>
      <c r="H45" s="6"/>
    </row>
    <row r="46" spans="1:8" s="1" customFormat="1" ht="12">
      <c r="A46" s="126">
        <v>3319</v>
      </c>
      <c r="B46" s="13">
        <v>2122</v>
      </c>
      <c r="C46" s="126" t="s">
        <v>301</v>
      </c>
      <c r="D46" s="134">
        <v>1704</v>
      </c>
      <c r="E46" s="6"/>
      <c r="F46" s="6"/>
      <c r="G46" s="6"/>
      <c r="H46" s="6"/>
    </row>
    <row r="47" spans="1:8" s="1" customFormat="1" ht="12">
      <c r="A47" s="126"/>
      <c r="B47" s="13"/>
      <c r="C47" s="126"/>
      <c r="D47" s="134"/>
      <c r="E47" s="6"/>
      <c r="F47" s="6"/>
      <c r="G47" s="6"/>
      <c r="H47" s="6"/>
    </row>
    <row r="48" spans="1:8" s="1" customFormat="1" ht="12">
      <c r="A48" s="126">
        <v>3511</v>
      </c>
      <c r="B48" s="13">
        <v>2122</v>
      </c>
      <c r="C48" s="126" t="s">
        <v>303</v>
      </c>
      <c r="D48" s="134">
        <v>211417</v>
      </c>
      <c r="E48" s="6"/>
      <c r="F48" s="6"/>
      <c r="G48" s="6"/>
      <c r="H48" s="6"/>
    </row>
    <row r="49" spans="1:8" s="1" customFormat="1" ht="12">
      <c r="A49" s="126"/>
      <c r="B49" s="13"/>
      <c r="C49" s="126"/>
      <c r="D49" s="134"/>
      <c r="E49" s="6"/>
      <c r="F49" s="6"/>
      <c r="G49" s="6"/>
      <c r="H49" s="6"/>
    </row>
    <row r="50" spans="1:8" s="1" customFormat="1" ht="12">
      <c r="A50" s="126">
        <v>3612</v>
      </c>
      <c r="B50" s="13">
        <v>2119</v>
      </c>
      <c r="C50" s="126" t="s">
        <v>304</v>
      </c>
      <c r="D50" s="134">
        <v>3600000</v>
      </c>
      <c r="E50" s="6"/>
      <c r="F50" s="6"/>
      <c r="G50" s="6"/>
      <c r="H50" s="6"/>
    </row>
    <row r="51" spans="1:8" s="1" customFormat="1" ht="12">
      <c r="A51" s="126">
        <v>3612</v>
      </c>
      <c r="B51" s="13">
        <v>2132</v>
      </c>
      <c r="C51" s="126" t="s">
        <v>305</v>
      </c>
      <c r="D51" s="134">
        <v>10000000</v>
      </c>
      <c r="E51" s="6"/>
      <c r="F51" s="6"/>
      <c r="G51" s="6"/>
      <c r="H51" s="6"/>
    </row>
    <row r="52" spans="1:8" s="1" customFormat="1" ht="12">
      <c r="A52" s="126">
        <v>3613</v>
      </c>
      <c r="B52" s="13">
        <v>2119</v>
      </c>
      <c r="C52" s="126" t="s">
        <v>307</v>
      </c>
      <c r="D52" s="134">
        <v>900000</v>
      </c>
      <c r="E52" s="6"/>
      <c r="F52" s="6"/>
      <c r="G52" s="6"/>
      <c r="H52" s="6"/>
    </row>
    <row r="53" spans="1:8" s="1" customFormat="1" ht="12">
      <c r="A53" s="126">
        <v>3613</v>
      </c>
      <c r="B53" s="13">
        <v>2132</v>
      </c>
      <c r="C53" s="126" t="s">
        <v>308</v>
      </c>
      <c r="D53" s="134">
        <v>2900000</v>
      </c>
      <c r="E53" s="6"/>
      <c r="F53" s="6"/>
      <c r="G53" s="6"/>
      <c r="H53" s="6"/>
    </row>
    <row r="54" spans="1:8" s="1" customFormat="1" ht="12">
      <c r="A54" s="126">
        <v>3613</v>
      </c>
      <c r="B54" s="13">
        <v>2132</v>
      </c>
      <c r="C54" s="126" t="s">
        <v>309</v>
      </c>
      <c r="D54" s="134">
        <v>450000</v>
      </c>
      <c r="E54" s="6"/>
      <c r="F54" s="6"/>
      <c r="G54" s="6"/>
      <c r="H54" s="6"/>
    </row>
    <row r="55" spans="1:8" s="1" customFormat="1" ht="12">
      <c r="A55" s="126">
        <v>3613</v>
      </c>
      <c r="B55" s="13">
        <v>2132</v>
      </c>
      <c r="C55" s="126" t="s">
        <v>310</v>
      </c>
      <c r="D55" s="134">
        <v>735900</v>
      </c>
      <c r="E55" s="6"/>
      <c r="F55" s="6"/>
      <c r="G55" s="6"/>
      <c r="H55" s="6"/>
    </row>
    <row r="56" spans="1:8" s="1" customFormat="1" ht="12">
      <c r="A56" s="126"/>
      <c r="B56" s="13"/>
      <c r="C56" s="126"/>
      <c r="D56" s="134"/>
      <c r="E56" s="6"/>
      <c r="F56" s="6"/>
      <c r="G56" s="6"/>
      <c r="H56" s="6"/>
    </row>
    <row r="57" spans="1:8" s="1" customFormat="1" ht="12">
      <c r="A57" s="126">
        <v>3631</v>
      </c>
      <c r="B57" s="13">
        <v>2322</v>
      </c>
      <c r="C57" s="126" t="s">
        <v>313</v>
      </c>
      <c r="D57" s="134"/>
      <c r="E57" s="6"/>
      <c r="F57" s="6"/>
      <c r="G57" s="6"/>
      <c r="H57" s="6"/>
    </row>
    <row r="58" spans="1:8" s="1" customFormat="1" ht="12">
      <c r="A58" s="126">
        <v>3632</v>
      </c>
      <c r="B58" s="13">
        <v>2111</v>
      </c>
      <c r="C58" s="126" t="s">
        <v>314</v>
      </c>
      <c r="D58" s="134">
        <v>60000</v>
      </c>
      <c r="E58" s="6"/>
      <c r="F58" s="6"/>
      <c r="G58" s="6"/>
      <c r="H58" s="6"/>
    </row>
    <row r="59" spans="1:8" s="1" customFormat="1" ht="12">
      <c r="A59" s="126">
        <v>3639</v>
      </c>
      <c r="B59" s="14">
        <v>2111</v>
      </c>
      <c r="C59" s="126" t="s">
        <v>315</v>
      </c>
      <c r="D59" s="134">
        <v>10000</v>
      </c>
      <c r="E59" s="6"/>
      <c r="F59" s="6"/>
      <c r="G59" s="6"/>
      <c r="H59" s="6"/>
    </row>
    <row r="60" spans="1:8" s="1" customFormat="1" ht="12">
      <c r="A60" s="126">
        <v>3639</v>
      </c>
      <c r="B60" s="14">
        <v>2119</v>
      </c>
      <c r="C60" s="126" t="s">
        <v>316</v>
      </c>
      <c r="D60" s="134">
        <v>50000</v>
      </c>
      <c r="E60" s="6"/>
      <c r="F60" s="6"/>
      <c r="G60" s="6"/>
      <c r="H60" s="6"/>
    </row>
    <row r="61" spans="1:8" s="1" customFormat="1" ht="12">
      <c r="A61" s="126">
        <v>3639</v>
      </c>
      <c r="B61" s="13">
        <v>2131</v>
      </c>
      <c r="C61" s="126" t="s">
        <v>317</v>
      </c>
      <c r="D61" s="134">
        <v>500000</v>
      </c>
      <c r="E61" s="6"/>
      <c r="F61" s="6"/>
      <c r="G61" s="6"/>
      <c r="H61" s="6"/>
    </row>
    <row r="62" spans="1:8" s="1" customFormat="1" ht="12">
      <c r="A62" s="126"/>
      <c r="B62" s="13"/>
      <c r="C62" s="126"/>
      <c r="D62" s="134"/>
      <c r="E62" s="6"/>
      <c r="F62" s="6"/>
      <c r="G62" s="6"/>
      <c r="H62" s="6"/>
    </row>
    <row r="63" spans="1:8" s="1" customFormat="1" ht="12">
      <c r="A63" s="126">
        <v>3725</v>
      </c>
      <c r="B63" s="13">
        <v>2324</v>
      </c>
      <c r="C63" s="126" t="s">
        <v>319</v>
      </c>
      <c r="D63" s="134">
        <v>800000</v>
      </c>
      <c r="E63" s="6"/>
      <c r="F63" s="6"/>
      <c r="G63" s="6"/>
      <c r="H63" s="6"/>
    </row>
    <row r="64" spans="1:8" s="1" customFormat="1" ht="12">
      <c r="A64" s="126">
        <v>3729</v>
      </c>
      <c r="B64" s="13">
        <v>2132</v>
      </c>
      <c r="C64" s="126" t="s">
        <v>320</v>
      </c>
      <c r="D64" s="134">
        <v>64400</v>
      </c>
      <c r="E64" s="6"/>
      <c r="F64" s="6"/>
      <c r="G64" s="6"/>
      <c r="H64" s="6"/>
    </row>
    <row r="65" spans="1:8" s="1" customFormat="1" ht="12">
      <c r="A65" s="126"/>
      <c r="B65" s="13"/>
      <c r="C65" s="126"/>
      <c r="D65" s="134"/>
      <c r="E65" s="6"/>
      <c r="F65" s="6"/>
      <c r="G65" s="6"/>
      <c r="H65" s="6"/>
    </row>
    <row r="66" spans="1:8" s="1" customFormat="1" ht="12">
      <c r="A66" s="126">
        <v>4350</v>
      </c>
      <c r="B66" s="13">
        <v>2122</v>
      </c>
      <c r="C66" s="126" t="s">
        <v>448</v>
      </c>
      <c r="D66" s="134">
        <v>110000</v>
      </c>
      <c r="E66" s="6"/>
      <c r="F66" s="6"/>
      <c r="G66" s="6"/>
      <c r="H66" s="6"/>
    </row>
    <row r="67" spans="1:8" s="1" customFormat="1" ht="12">
      <c r="A67" s="126"/>
      <c r="B67" s="13"/>
      <c r="C67" s="126"/>
      <c r="D67" s="134"/>
      <c r="E67" s="6"/>
      <c r="F67" s="6"/>
      <c r="G67" s="6"/>
      <c r="H67" s="6"/>
    </row>
    <row r="68" spans="1:8" s="1" customFormat="1" ht="12">
      <c r="A68" s="126">
        <v>6171</v>
      </c>
      <c r="B68" s="13">
        <v>2111</v>
      </c>
      <c r="C68" s="126" t="s">
        <v>323</v>
      </c>
      <c r="D68" s="134">
        <v>2000</v>
      </c>
      <c r="E68" s="6"/>
      <c r="F68" s="6"/>
      <c r="G68" s="6"/>
      <c r="H68" s="6"/>
    </row>
    <row r="69" spans="1:8" s="1" customFormat="1" ht="12">
      <c r="A69" s="126">
        <v>6171</v>
      </c>
      <c r="B69" s="13">
        <v>2324</v>
      </c>
      <c r="C69" s="126" t="s">
        <v>325</v>
      </c>
      <c r="D69" s="134">
        <v>160000</v>
      </c>
      <c r="E69" s="6"/>
      <c r="F69" s="6"/>
      <c r="G69" s="6"/>
      <c r="H69" s="6"/>
    </row>
    <row r="70" spans="1:8" s="1" customFormat="1" ht="12">
      <c r="A70" s="126">
        <v>6171</v>
      </c>
      <c r="B70" s="13">
        <v>2329</v>
      </c>
      <c r="C70" s="126" t="s">
        <v>326</v>
      </c>
      <c r="D70" s="134">
        <v>2000</v>
      </c>
      <c r="E70" s="6"/>
      <c r="F70" s="6"/>
      <c r="G70" s="6"/>
      <c r="H70" s="6"/>
    </row>
    <row r="71" spans="1:8" s="1" customFormat="1" ht="12">
      <c r="A71" s="126"/>
      <c r="B71" s="13"/>
      <c r="C71" s="126"/>
      <c r="D71" s="134"/>
      <c r="E71" s="6"/>
      <c r="F71" s="6"/>
      <c r="G71" s="6"/>
      <c r="H71" s="6"/>
    </row>
    <row r="72" spans="1:8" s="1" customFormat="1" ht="12">
      <c r="A72" s="126">
        <v>6310</v>
      </c>
      <c r="B72" s="13">
        <v>2141</v>
      </c>
      <c r="C72" s="126" t="s">
        <v>327</v>
      </c>
      <c r="D72" s="134">
        <v>2500</v>
      </c>
      <c r="E72" s="6"/>
      <c r="F72" s="6"/>
      <c r="G72" s="6"/>
      <c r="H72" s="6"/>
    </row>
    <row r="73" spans="1:8" s="1" customFormat="1" ht="12">
      <c r="A73" s="126"/>
      <c r="B73" s="13"/>
      <c r="C73" s="126"/>
      <c r="D73" s="134"/>
      <c r="E73" s="6"/>
      <c r="F73" s="6"/>
      <c r="G73" s="6"/>
      <c r="H73" s="6"/>
    </row>
    <row r="74" spans="1:8" s="1" customFormat="1" ht="12">
      <c r="A74" s="125" t="s">
        <v>10</v>
      </c>
      <c r="B74" s="4"/>
      <c r="C74" s="124"/>
      <c r="D74" s="147">
        <f>SUM(D75:D81)</f>
        <v>30500000</v>
      </c>
      <c r="E74" s="6"/>
      <c r="F74" s="6"/>
      <c r="G74" s="6"/>
      <c r="H74" s="6"/>
    </row>
    <row r="75" spans="1:8" s="1" customFormat="1" ht="12">
      <c r="A75" s="125"/>
      <c r="B75" s="4"/>
      <c r="C75" s="124"/>
      <c r="D75" s="147"/>
      <c r="E75" s="6"/>
      <c r="F75" s="6"/>
      <c r="G75" s="6"/>
      <c r="H75" s="6"/>
    </row>
    <row r="76" spans="1:8" s="1" customFormat="1" ht="12">
      <c r="A76" s="126">
        <v>3612</v>
      </c>
      <c r="B76" s="13">
        <v>3112</v>
      </c>
      <c r="C76" s="126" t="s">
        <v>450</v>
      </c>
      <c r="D76" s="134">
        <v>1500000</v>
      </c>
      <c r="E76" s="6"/>
      <c r="F76" s="6"/>
      <c r="G76" s="6"/>
      <c r="H76" s="6"/>
    </row>
    <row r="77" spans="1:8" s="1" customFormat="1" ht="12">
      <c r="A77" s="126">
        <v>3612</v>
      </c>
      <c r="B77" s="13">
        <v>3202</v>
      </c>
      <c r="C77" s="126" t="s">
        <v>399</v>
      </c>
      <c r="D77" s="134">
        <v>15000000</v>
      </c>
      <c r="E77" s="6"/>
      <c r="F77" s="6"/>
      <c r="G77" s="6"/>
      <c r="H77" s="6"/>
    </row>
    <row r="78" spans="1:8" s="1" customFormat="1" ht="12">
      <c r="A78" s="144"/>
      <c r="B78" s="103"/>
      <c r="C78" s="127"/>
      <c r="D78" s="134"/>
      <c r="E78" s="6"/>
      <c r="F78" s="6"/>
      <c r="G78" s="6"/>
      <c r="H78" s="6"/>
    </row>
    <row r="79" spans="1:8" s="1" customFormat="1" ht="12">
      <c r="A79" s="126">
        <v>3639</v>
      </c>
      <c r="B79" s="13">
        <v>3111</v>
      </c>
      <c r="C79" s="126" t="s">
        <v>330</v>
      </c>
      <c r="D79" s="134">
        <v>10000000</v>
      </c>
      <c r="E79" s="6"/>
      <c r="F79" s="6"/>
      <c r="G79" s="6"/>
      <c r="H79" s="6"/>
    </row>
    <row r="80" spans="1:8" s="1" customFormat="1" ht="12">
      <c r="A80" s="126">
        <v>3639</v>
      </c>
      <c r="B80" s="13">
        <v>3122</v>
      </c>
      <c r="C80" s="126" t="s">
        <v>465</v>
      </c>
      <c r="D80" s="134">
        <v>4000000</v>
      </c>
      <c r="E80" s="6"/>
      <c r="F80" s="6"/>
      <c r="G80" s="6"/>
      <c r="H80" s="6"/>
    </row>
    <row r="81" spans="1:8" s="1" customFormat="1" ht="12">
      <c r="A81" s="126"/>
      <c r="B81" s="13"/>
      <c r="C81" s="126"/>
      <c r="D81" s="134"/>
      <c r="E81" s="6"/>
      <c r="F81" s="6"/>
      <c r="G81" s="6"/>
      <c r="H81" s="6"/>
    </row>
    <row r="82" spans="1:8" s="1" customFormat="1" ht="12">
      <c r="A82" s="125" t="s">
        <v>14</v>
      </c>
      <c r="B82" s="11"/>
      <c r="C82" s="125"/>
      <c r="D82" s="147">
        <f>SUM(D84:D99)</f>
        <v>51146433.6</v>
      </c>
      <c r="E82" s="6"/>
      <c r="F82" s="6"/>
      <c r="G82" s="6"/>
      <c r="H82" s="6"/>
    </row>
    <row r="83" spans="1:8" s="1" customFormat="1" ht="12">
      <c r="A83" s="125"/>
      <c r="B83" s="11"/>
      <c r="C83" s="125"/>
      <c r="D83" s="147"/>
      <c r="E83" s="6"/>
      <c r="F83" s="6"/>
      <c r="G83" s="6"/>
      <c r="H83" s="6"/>
    </row>
    <row r="84" spans="1:8" s="1" customFormat="1" ht="12">
      <c r="A84" s="144"/>
      <c r="B84" s="14"/>
      <c r="C84" s="126" t="s">
        <v>333</v>
      </c>
      <c r="D84" s="147"/>
      <c r="E84" s="6"/>
      <c r="F84" s="6"/>
      <c r="G84" s="6"/>
      <c r="H84" s="6"/>
    </row>
    <row r="85" spans="1:8" s="1" customFormat="1" ht="12">
      <c r="A85" s="144"/>
      <c r="B85" s="14">
        <v>4111</v>
      </c>
      <c r="C85" s="126" t="s">
        <v>454</v>
      </c>
      <c r="D85" s="134">
        <v>200000</v>
      </c>
      <c r="E85" s="6"/>
      <c r="F85" s="6"/>
      <c r="G85" s="6"/>
      <c r="H85" s="6"/>
    </row>
    <row r="86" spans="1:8" s="1" customFormat="1" ht="12">
      <c r="A86" s="126"/>
      <c r="B86" s="13"/>
      <c r="C86" s="126"/>
      <c r="D86" s="134"/>
      <c r="E86" s="6"/>
      <c r="F86" s="6"/>
      <c r="G86" s="6"/>
      <c r="H86" s="6"/>
    </row>
    <row r="87" spans="1:8" s="1" customFormat="1" ht="12">
      <c r="A87" s="126"/>
      <c r="B87" s="13">
        <v>4112</v>
      </c>
      <c r="C87" s="126" t="s">
        <v>335</v>
      </c>
      <c r="D87" s="134">
        <v>4178800</v>
      </c>
      <c r="E87" s="6"/>
      <c r="F87" s="6"/>
      <c r="G87" s="6"/>
      <c r="H87" s="6"/>
    </row>
    <row r="88" spans="1:8" s="1" customFormat="1" ht="12">
      <c r="A88" s="126"/>
      <c r="B88" s="13"/>
      <c r="C88" s="126"/>
      <c r="D88" s="134"/>
      <c r="E88" s="6"/>
      <c r="F88" s="6"/>
      <c r="G88" s="6"/>
      <c r="H88" s="6"/>
    </row>
    <row r="89" spans="1:8" s="1" customFormat="1" ht="12">
      <c r="A89" s="126"/>
      <c r="B89" s="70">
        <v>4116</v>
      </c>
      <c r="C89" s="123" t="s">
        <v>431</v>
      </c>
      <c r="D89" s="134">
        <v>242586.25</v>
      </c>
      <c r="E89" s="6"/>
      <c r="F89" s="6"/>
      <c r="G89" s="6"/>
      <c r="H89" s="6"/>
    </row>
    <row r="90" spans="1:8" s="1" customFormat="1" ht="12">
      <c r="A90" s="126"/>
      <c r="B90" s="70">
        <v>4116</v>
      </c>
      <c r="C90" s="123" t="s">
        <v>432</v>
      </c>
      <c r="D90" s="134">
        <v>4123966.25</v>
      </c>
      <c r="E90" s="6"/>
      <c r="F90" s="6"/>
      <c r="G90" s="6"/>
      <c r="H90" s="6"/>
    </row>
    <row r="91" spans="1:8" s="1" customFormat="1" ht="12">
      <c r="A91" s="126"/>
      <c r="B91" s="70"/>
      <c r="C91" s="99"/>
      <c r="D91" s="134"/>
      <c r="E91" s="6"/>
      <c r="F91" s="6"/>
      <c r="G91" s="6"/>
      <c r="H91" s="6"/>
    </row>
    <row r="92" spans="1:8" s="1" customFormat="1" ht="12">
      <c r="A92" s="126"/>
      <c r="B92" s="70"/>
      <c r="C92" s="128" t="s">
        <v>228</v>
      </c>
      <c r="D92" s="134"/>
      <c r="E92" s="6"/>
      <c r="F92" s="6"/>
      <c r="G92" s="6"/>
      <c r="H92" s="6"/>
    </row>
    <row r="93" spans="1:8" s="1" customFormat="1" ht="12">
      <c r="A93" s="126"/>
      <c r="B93" s="70">
        <v>4216</v>
      </c>
      <c r="C93" s="123" t="s">
        <v>431</v>
      </c>
      <c r="D93" s="134">
        <v>1913122.6</v>
      </c>
      <c r="E93" s="6"/>
      <c r="F93" s="6"/>
      <c r="G93" s="6"/>
      <c r="H93" s="6"/>
    </row>
    <row r="94" spans="1:8" s="1" customFormat="1" ht="12">
      <c r="A94" s="126"/>
      <c r="B94" s="70">
        <v>4216</v>
      </c>
      <c r="C94" s="123" t="s">
        <v>432</v>
      </c>
      <c r="D94" s="134">
        <v>32523082.5</v>
      </c>
      <c r="E94" s="6"/>
      <c r="F94" s="6"/>
      <c r="G94" s="6"/>
      <c r="H94" s="6"/>
    </row>
    <row r="95" spans="1:4" ht="12">
      <c r="A95" s="126"/>
      <c r="B95" s="70">
        <v>4216</v>
      </c>
      <c r="C95" s="126" t="s">
        <v>430</v>
      </c>
      <c r="D95" s="134">
        <v>3864876</v>
      </c>
    </row>
    <row r="96" spans="1:4" ht="12">
      <c r="A96" s="126"/>
      <c r="B96" s="70">
        <v>4216</v>
      </c>
      <c r="C96" s="126" t="s">
        <v>453</v>
      </c>
      <c r="D96" s="134">
        <v>3500000</v>
      </c>
    </row>
    <row r="97" spans="1:4" ht="12">
      <c r="A97" s="126"/>
      <c r="B97" s="13"/>
      <c r="C97" s="126"/>
      <c r="D97" s="134"/>
    </row>
    <row r="98" spans="1:4" ht="12">
      <c r="A98" s="126">
        <v>6330</v>
      </c>
      <c r="B98" s="13">
        <v>4131</v>
      </c>
      <c r="C98" s="126" t="s">
        <v>339</v>
      </c>
      <c r="D98" s="134">
        <v>600000</v>
      </c>
    </row>
    <row r="99" ht="12">
      <c r="D99" s="134"/>
    </row>
    <row r="100" spans="1:4" ht="12">
      <c r="A100" s="67" t="s">
        <v>11</v>
      </c>
      <c r="B100" s="64"/>
      <c r="C100" s="129"/>
      <c r="D100" s="138">
        <f>D9+D26+D74+D82</f>
        <v>193232816.6</v>
      </c>
    </row>
    <row r="101" ht="12">
      <c r="D101" s="134"/>
    </row>
    <row r="102" ht="12">
      <c r="D102" s="134"/>
    </row>
    <row r="103" spans="1:4" ht="12">
      <c r="A103" s="125" t="s">
        <v>12</v>
      </c>
      <c r="B103" s="4"/>
      <c r="C103" s="124"/>
      <c r="D103" s="147">
        <f>SUM(D104:D122)</f>
        <v>31588483</v>
      </c>
    </row>
    <row r="104" ht="12">
      <c r="D104" s="134"/>
    </row>
    <row r="105" spans="2:4" ht="14.25" customHeight="1">
      <c r="B105" s="13">
        <v>8115</v>
      </c>
      <c r="C105" s="126" t="s">
        <v>340</v>
      </c>
      <c r="D105" s="134">
        <v>36000000</v>
      </c>
    </row>
    <row r="106" spans="2:4" ht="14.25" customHeight="1">
      <c r="B106" s="13"/>
      <c r="C106" s="126"/>
      <c r="D106" s="134"/>
    </row>
    <row r="107" spans="2:4" ht="12">
      <c r="B107" s="13">
        <v>8123</v>
      </c>
      <c r="C107" s="126" t="s">
        <v>144</v>
      </c>
      <c r="D107" s="134"/>
    </row>
    <row r="108" spans="2:4" ht="12">
      <c r="B108" s="13"/>
      <c r="C108" s="126" t="s">
        <v>459</v>
      </c>
      <c r="D108" s="134">
        <v>15000000</v>
      </c>
    </row>
    <row r="109" spans="2:4" ht="12">
      <c r="B109" s="13"/>
      <c r="C109" s="126" t="s">
        <v>342</v>
      </c>
      <c r="D109" s="134">
        <v>40000000</v>
      </c>
    </row>
    <row r="110" spans="2:4" ht="12">
      <c r="B110" s="13"/>
      <c r="C110" s="126"/>
      <c r="D110" s="134"/>
    </row>
    <row r="111" spans="2:4" ht="12">
      <c r="B111" s="13">
        <v>8124</v>
      </c>
      <c r="C111" s="126" t="s">
        <v>145</v>
      </c>
      <c r="D111" s="134"/>
    </row>
    <row r="112" spans="2:4" ht="12">
      <c r="B112" s="13"/>
      <c r="C112" s="126" t="s">
        <v>146</v>
      </c>
      <c r="D112" s="134">
        <v>-70000</v>
      </c>
    </row>
    <row r="113" spans="2:4" ht="12">
      <c r="B113" s="13"/>
      <c r="C113" s="126" t="s">
        <v>97</v>
      </c>
      <c r="D113" s="134">
        <v>-2000004</v>
      </c>
    </row>
    <row r="114" spans="2:4" ht="12">
      <c r="B114" s="13"/>
      <c r="C114" s="126" t="s">
        <v>147</v>
      </c>
      <c r="D114" s="134">
        <v>-1299600</v>
      </c>
    </row>
    <row r="115" spans="2:4" ht="12">
      <c r="B115" s="13"/>
      <c r="C115" s="126" t="s">
        <v>343</v>
      </c>
      <c r="D115" s="134">
        <v>-2241913</v>
      </c>
    </row>
    <row r="116" spans="2:4" ht="12">
      <c r="B116" s="13"/>
      <c r="C116" s="126" t="s">
        <v>230</v>
      </c>
      <c r="D116" s="134">
        <v>-1800000</v>
      </c>
    </row>
    <row r="117" spans="2:4" ht="12">
      <c r="B117" s="13"/>
      <c r="C117" s="126" t="s">
        <v>231</v>
      </c>
      <c r="D117" s="134">
        <v>-6000000</v>
      </c>
    </row>
    <row r="118" spans="2:4" ht="12">
      <c r="B118" s="13"/>
      <c r="C118" s="126" t="s">
        <v>270</v>
      </c>
      <c r="D118" s="134">
        <v>-4000000</v>
      </c>
    </row>
    <row r="119" spans="2:4" ht="12">
      <c r="B119" s="13"/>
      <c r="C119" s="126" t="s">
        <v>273</v>
      </c>
      <c r="D119" s="134">
        <v>-27000000</v>
      </c>
    </row>
    <row r="120" spans="2:4" ht="12">
      <c r="B120" s="13"/>
      <c r="C120" s="126" t="s">
        <v>460</v>
      </c>
      <c r="D120" s="134">
        <v>-15000000</v>
      </c>
    </row>
    <row r="121" spans="2:4" ht="12">
      <c r="B121" s="13"/>
      <c r="C121" s="126"/>
      <c r="D121" s="134"/>
    </row>
    <row r="122" spans="2:4" ht="12">
      <c r="B122" s="13"/>
      <c r="C122" s="126"/>
      <c r="D122" s="134"/>
    </row>
    <row r="123" spans="1:4" ht="12">
      <c r="A123" s="122"/>
      <c r="B123" s="29"/>
      <c r="C123" s="122"/>
      <c r="D123" s="137"/>
    </row>
    <row r="124" spans="1:4" ht="12">
      <c r="A124" s="67" t="s">
        <v>13</v>
      </c>
      <c r="B124" s="64"/>
      <c r="C124" s="129"/>
      <c r="D124" s="138">
        <f>D100+D103</f>
        <v>224821299.6</v>
      </c>
    </row>
    <row r="125" spans="1:4" ht="12">
      <c r="A125" s="122"/>
      <c r="B125" s="29"/>
      <c r="C125" s="122"/>
      <c r="D125" s="137"/>
    </row>
    <row r="126" spans="1:4" s="7" customFormat="1" ht="12">
      <c r="A126" s="99"/>
      <c r="C126" s="99"/>
      <c r="D126" s="134"/>
    </row>
    <row r="127" ht="12">
      <c r="D127" s="134"/>
    </row>
    <row r="128" spans="1:4" ht="12">
      <c r="A128" s="27" t="s">
        <v>24</v>
      </c>
      <c r="B128" s="4"/>
      <c r="C128" s="124"/>
      <c r="D128" s="134"/>
    </row>
    <row r="129" spans="1:4" ht="12">
      <c r="A129" s="5" t="s">
        <v>93</v>
      </c>
      <c r="B129" s="5" t="s">
        <v>0</v>
      </c>
      <c r="D129" s="134"/>
    </row>
    <row r="130" spans="1:4" ht="12">
      <c r="A130" s="133"/>
      <c r="B130" s="5"/>
      <c r="D130" s="134"/>
    </row>
    <row r="131" spans="1:4" ht="12">
      <c r="A131" s="128"/>
      <c r="B131" s="70"/>
      <c r="C131" s="100" t="s">
        <v>36</v>
      </c>
      <c r="D131" s="148">
        <f>SUM(D132:D133)</f>
        <v>177000</v>
      </c>
    </row>
    <row r="132" spans="1:4" ht="12">
      <c r="A132" s="128">
        <v>0</v>
      </c>
      <c r="B132" s="70">
        <v>1014</v>
      </c>
      <c r="C132" s="128" t="s">
        <v>37</v>
      </c>
      <c r="D132" s="134">
        <v>160000</v>
      </c>
    </row>
    <row r="133" spans="1:4" ht="12">
      <c r="A133" s="128">
        <v>8009</v>
      </c>
      <c r="B133" s="70">
        <v>1032</v>
      </c>
      <c r="C133" s="128" t="s">
        <v>38</v>
      </c>
      <c r="D133" s="134">
        <v>17000</v>
      </c>
    </row>
    <row r="134" spans="1:4" ht="12">
      <c r="A134" s="128"/>
      <c r="B134" s="70"/>
      <c r="C134" s="128"/>
      <c r="D134" s="134"/>
    </row>
    <row r="135" spans="1:4" ht="12">
      <c r="A135" s="128"/>
      <c r="B135" s="70"/>
      <c r="C135" s="100" t="s">
        <v>39</v>
      </c>
      <c r="D135" s="148">
        <f>SUM(D136:D137)</f>
        <v>3600000</v>
      </c>
    </row>
    <row r="136" spans="1:4" ht="12">
      <c r="A136" s="128">
        <v>10</v>
      </c>
      <c r="B136" s="70">
        <v>2212</v>
      </c>
      <c r="C136" s="128" t="s">
        <v>91</v>
      </c>
      <c r="D136" s="134">
        <v>3000000</v>
      </c>
    </row>
    <row r="137" spans="1:4" ht="12">
      <c r="A137" s="128">
        <v>0</v>
      </c>
      <c r="B137" s="70">
        <v>2292</v>
      </c>
      <c r="C137" s="128" t="s">
        <v>150</v>
      </c>
      <c r="D137" s="134">
        <v>600000</v>
      </c>
    </row>
    <row r="138" spans="1:4" ht="12">
      <c r="A138" s="128"/>
      <c r="B138" s="70"/>
      <c r="C138" s="128"/>
      <c r="D138" s="134"/>
    </row>
    <row r="139" spans="1:4" ht="12">
      <c r="A139" s="128"/>
      <c r="B139" s="70"/>
      <c r="C139" s="100" t="s">
        <v>40</v>
      </c>
      <c r="D139" s="148">
        <f>SUM(D140:D143)</f>
        <v>848100</v>
      </c>
    </row>
    <row r="140" spans="1:4" ht="12">
      <c r="A140" s="128">
        <v>20</v>
      </c>
      <c r="B140" s="70">
        <v>2310</v>
      </c>
      <c r="C140" s="128" t="s">
        <v>41</v>
      </c>
      <c r="D140" s="134">
        <v>30000</v>
      </c>
    </row>
    <row r="141" spans="1:5" ht="12">
      <c r="A141" s="128">
        <v>0</v>
      </c>
      <c r="B141" s="70">
        <v>2310</v>
      </c>
      <c r="C141" s="128" t="s">
        <v>151</v>
      </c>
      <c r="D141" s="134">
        <v>517100</v>
      </c>
      <c r="E141" s="5"/>
    </row>
    <row r="142" spans="1:4" ht="12">
      <c r="A142" s="128">
        <v>0</v>
      </c>
      <c r="B142" s="70">
        <v>2310</v>
      </c>
      <c r="C142" s="128" t="s">
        <v>152</v>
      </c>
      <c r="D142" s="134">
        <v>1000</v>
      </c>
    </row>
    <row r="143" spans="1:4" ht="12">
      <c r="A143" s="128">
        <v>21</v>
      </c>
      <c r="B143" s="70">
        <v>2321</v>
      </c>
      <c r="C143" s="128" t="s">
        <v>153</v>
      </c>
      <c r="D143" s="134">
        <v>300000</v>
      </c>
    </row>
    <row r="144" spans="1:4" ht="12">
      <c r="A144" s="128"/>
      <c r="B144" s="70"/>
      <c r="C144" s="128"/>
      <c r="D144" s="134"/>
    </row>
    <row r="145" spans="1:4" ht="12">
      <c r="A145" s="128"/>
      <c r="B145" s="70"/>
      <c r="C145" s="100" t="s">
        <v>42</v>
      </c>
      <c r="D145" s="148">
        <f>SUM(D147:D181)</f>
        <v>11534687</v>
      </c>
    </row>
    <row r="146" spans="1:4" ht="12">
      <c r="A146" s="128" t="s">
        <v>154</v>
      </c>
      <c r="B146" s="70"/>
      <c r="C146" s="100"/>
      <c r="D146" s="147"/>
    </row>
    <row r="147" spans="1:4" ht="12">
      <c r="A147" s="128">
        <v>1</v>
      </c>
      <c r="B147" s="70">
        <v>3111</v>
      </c>
      <c r="C147" s="128" t="s">
        <v>64</v>
      </c>
      <c r="D147" s="134">
        <v>1000000</v>
      </c>
    </row>
    <row r="148" spans="1:4" ht="12">
      <c r="A148" s="128"/>
      <c r="B148" s="70"/>
      <c r="C148" s="128" t="s">
        <v>443</v>
      </c>
      <c r="D148" s="134"/>
    </row>
    <row r="149" spans="1:4" ht="12">
      <c r="A149" s="128"/>
      <c r="B149" s="70"/>
      <c r="C149" s="128" t="s">
        <v>65</v>
      </c>
      <c r="D149" s="134">
        <v>6277</v>
      </c>
    </row>
    <row r="150" spans="1:4" ht="12">
      <c r="A150" s="128"/>
      <c r="B150" s="70"/>
      <c r="C150" s="128" t="s">
        <v>345</v>
      </c>
      <c r="D150" s="134">
        <v>32500</v>
      </c>
    </row>
    <row r="151" spans="1:4" ht="12">
      <c r="A151" s="128"/>
      <c r="B151" s="70"/>
      <c r="C151" s="128"/>
      <c r="D151" s="134"/>
    </row>
    <row r="152" spans="1:4" ht="12">
      <c r="A152" s="128" t="s">
        <v>155</v>
      </c>
      <c r="B152" s="70"/>
      <c r="C152" s="128"/>
      <c r="D152" s="134"/>
    </row>
    <row r="153" spans="1:4" ht="12">
      <c r="A153" s="128">
        <v>2</v>
      </c>
      <c r="B153" s="70">
        <v>3111</v>
      </c>
      <c r="C153" s="128" t="s">
        <v>66</v>
      </c>
      <c r="D153" s="134">
        <v>1050000</v>
      </c>
    </row>
    <row r="154" spans="1:4" ht="12">
      <c r="A154" s="128"/>
      <c r="B154" s="70"/>
      <c r="C154" s="128" t="s">
        <v>440</v>
      </c>
      <c r="D154" s="134"/>
    </row>
    <row r="155" spans="1:4" ht="12">
      <c r="A155" s="128"/>
      <c r="B155" s="70"/>
      <c r="C155" s="128" t="s">
        <v>67</v>
      </c>
      <c r="D155" s="134">
        <v>92025</v>
      </c>
    </row>
    <row r="156" spans="1:4" ht="12">
      <c r="A156" s="128"/>
      <c r="B156" s="70"/>
      <c r="C156" s="128" t="s">
        <v>346</v>
      </c>
      <c r="D156" s="134">
        <v>32500</v>
      </c>
    </row>
    <row r="157" spans="1:4" ht="12">
      <c r="A157" s="128"/>
      <c r="B157" s="70"/>
      <c r="C157" s="128" t="s">
        <v>441</v>
      </c>
      <c r="D157" s="134">
        <v>499378</v>
      </c>
    </row>
    <row r="158" spans="1:4" ht="12">
      <c r="A158" s="128"/>
      <c r="B158" s="70"/>
      <c r="C158" s="128" t="s">
        <v>442</v>
      </c>
      <c r="D158" s="134">
        <v>88125</v>
      </c>
    </row>
    <row r="159" spans="1:4" ht="12">
      <c r="A159" s="128"/>
      <c r="B159" s="70"/>
      <c r="C159" s="128"/>
      <c r="D159" s="134"/>
    </row>
    <row r="160" spans="1:4" ht="12">
      <c r="A160" s="128" t="s">
        <v>59</v>
      </c>
      <c r="B160" s="70"/>
      <c r="C160" s="128"/>
      <c r="D160" s="134"/>
    </row>
    <row r="161" spans="1:4" ht="12">
      <c r="A161" s="128">
        <v>51</v>
      </c>
      <c r="B161" s="70">
        <v>3113</v>
      </c>
      <c r="C161" s="128" t="s">
        <v>232</v>
      </c>
      <c r="D161" s="134">
        <v>5044000</v>
      </c>
    </row>
    <row r="162" spans="1:4" ht="12">
      <c r="A162" s="128"/>
      <c r="B162" s="70"/>
      <c r="C162" s="128" t="s">
        <v>261</v>
      </c>
      <c r="D162" s="134"/>
    </row>
    <row r="163" spans="1:4" ht="12">
      <c r="A163" s="128"/>
      <c r="B163" s="70"/>
      <c r="C163" s="128" t="s">
        <v>233</v>
      </c>
      <c r="D163" s="134">
        <v>56379</v>
      </c>
    </row>
    <row r="164" spans="1:4" ht="12">
      <c r="A164" s="128"/>
      <c r="B164" s="70"/>
      <c r="C164" s="128"/>
      <c r="D164" s="134"/>
    </row>
    <row r="165" spans="1:4" ht="12">
      <c r="A165" s="128" t="s">
        <v>383</v>
      </c>
      <c r="B165" s="70"/>
      <c r="C165" s="128"/>
      <c r="D165" s="134"/>
    </row>
    <row r="166" spans="1:4" ht="12">
      <c r="A166" s="128">
        <v>52</v>
      </c>
      <c r="B166" s="70">
        <v>3114</v>
      </c>
      <c r="C166" s="128" t="s">
        <v>68</v>
      </c>
      <c r="D166" s="134">
        <v>672000</v>
      </c>
    </row>
    <row r="167" spans="1:4" ht="12">
      <c r="A167" s="128"/>
      <c r="B167" s="70"/>
      <c r="C167" s="128" t="s">
        <v>262</v>
      </c>
      <c r="D167" s="134"/>
    </row>
    <row r="168" spans="1:4" ht="12">
      <c r="A168" s="128"/>
      <c r="B168" s="70"/>
      <c r="C168" s="128" t="s">
        <v>69</v>
      </c>
      <c r="D168" s="134">
        <v>43905</v>
      </c>
    </row>
    <row r="169" spans="1:5" ht="12">
      <c r="A169" s="128"/>
      <c r="B169" s="70"/>
      <c r="C169" s="128" t="s">
        <v>235</v>
      </c>
      <c r="D169" s="134">
        <v>310000</v>
      </c>
      <c r="E169" s="7"/>
    </row>
    <row r="170" spans="1:5" ht="12">
      <c r="A170" s="128"/>
      <c r="B170" s="70"/>
      <c r="C170" s="128"/>
      <c r="D170" s="134"/>
      <c r="E170" s="7"/>
    </row>
    <row r="171" spans="1:4" ht="12">
      <c r="A171" s="128" t="s">
        <v>156</v>
      </c>
      <c r="B171" s="70"/>
      <c r="C171" s="128"/>
      <c r="D171" s="134"/>
    </row>
    <row r="172" spans="1:4" ht="12">
      <c r="A172" s="128">
        <v>55</v>
      </c>
      <c r="B172" s="70">
        <v>3122</v>
      </c>
      <c r="C172" s="128" t="s">
        <v>70</v>
      </c>
      <c r="D172" s="134">
        <v>1895000</v>
      </c>
    </row>
    <row r="173" spans="1:4" ht="12">
      <c r="A173" s="128"/>
      <c r="B173" s="70"/>
      <c r="C173" s="128" t="s">
        <v>262</v>
      </c>
      <c r="D173" s="134"/>
    </row>
    <row r="174" spans="1:4" ht="12">
      <c r="A174" s="128"/>
      <c r="B174" s="70"/>
      <c r="C174" s="128" t="s">
        <v>71</v>
      </c>
      <c r="D174" s="134">
        <v>41882</v>
      </c>
    </row>
    <row r="175" spans="1:4" ht="12">
      <c r="A175" s="128"/>
      <c r="B175" s="70"/>
      <c r="C175" s="128" t="s">
        <v>435</v>
      </c>
      <c r="D175" s="134">
        <v>250000</v>
      </c>
    </row>
    <row r="176" spans="1:4" ht="12">
      <c r="A176" s="128"/>
      <c r="B176" s="70"/>
      <c r="C176" s="128" t="s">
        <v>436</v>
      </c>
      <c r="D176" s="134">
        <v>100000</v>
      </c>
    </row>
    <row r="177" spans="1:4" ht="12">
      <c r="A177" s="128"/>
      <c r="B177" s="70"/>
      <c r="C177" s="128"/>
      <c r="D177" s="147"/>
    </row>
    <row r="178" spans="1:4" ht="12">
      <c r="A178" s="128" t="s">
        <v>157</v>
      </c>
      <c r="B178" s="70"/>
      <c r="C178" s="128"/>
      <c r="D178" s="147"/>
    </row>
    <row r="179" spans="1:4" ht="12">
      <c r="A179" s="128">
        <v>54</v>
      </c>
      <c r="B179" s="70">
        <v>3231</v>
      </c>
      <c r="C179" s="128" t="s">
        <v>217</v>
      </c>
      <c r="D179" s="134">
        <v>296000</v>
      </c>
    </row>
    <row r="180" spans="1:4" ht="12">
      <c r="A180" s="128"/>
      <c r="B180" s="70"/>
      <c r="C180" s="128" t="s">
        <v>439</v>
      </c>
      <c r="D180" s="134"/>
    </row>
    <row r="181" spans="1:4" ht="12">
      <c r="A181" s="128"/>
      <c r="B181" s="70"/>
      <c r="C181" s="128" t="s">
        <v>72</v>
      </c>
      <c r="D181" s="134">
        <v>24716</v>
      </c>
    </row>
    <row r="182" spans="1:5" ht="12">
      <c r="A182" s="128"/>
      <c r="B182" s="70"/>
      <c r="C182" s="128"/>
      <c r="D182" s="134"/>
      <c r="E182" s="7"/>
    </row>
    <row r="183" spans="1:4" ht="12">
      <c r="A183" s="128"/>
      <c r="B183" s="70"/>
      <c r="C183" s="100" t="s">
        <v>43</v>
      </c>
      <c r="D183" s="148">
        <f>SUM(D184:D203)</f>
        <v>8932404</v>
      </c>
    </row>
    <row r="184" spans="1:4" ht="12">
      <c r="A184" s="128">
        <v>163</v>
      </c>
      <c r="B184" s="70">
        <v>3314</v>
      </c>
      <c r="C184" s="128" t="s">
        <v>60</v>
      </c>
      <c r="D184" s="134">
        <v>1165900</v>
      </c>
    </row>
    <row r="185" spans="1:4" ht="12">
      <c r="A185" s="128"/>
      <c r="B185" s="70"/>
      <c r="C185" s="128" t="s">
        <v>456</v>
      </c>
      <c r="D185" s="134"/>
    </row>
    <row r="186" spans="1:4" ht="12">
      <c r="A186" s="128">
        <v>164</v>
      </c>
      <c r="B186" s="70">
        <v>3315</v>
      </c>
      <c r="C186" s="128" t="s">
        <v>61</v>
      </c>
      <c r="D186" s="134">
        <v>818800</v>
      </c>
    </row>
    <row r="187" spans="1:4" ht="12">
      <c r="A187" s="128"/>
      <c r="B187" s="70"/>
      <c r="C187" s="128" t="s">
        <v>455</v>
      </c>
      <c r="D187" s="134"/>
    </row>
    <row r="188" spans="1:4" ht="12">
      <c r="A188" s="128"/>
      <c r="B188" s="70"/>
      <c r="C188" s="128"/>
      <c r="D188" s="134"/>
    </row>
    <row r="189" spans="1:4" ht="12">
      <c r="A189" s="128" t="s">
        <v>158</v>
      </c>
      <c r="B189" s="70"/>
      <c r="C189" s="128"/>
      <c r="D189" s="134"/>
    </row>
    <row r="190" spans="1:4" ht="12">
      <c r="A190" s="128">
        <v>166</v>
      </c>
      <c r="B190" s="70">
        <v>3319</v>
      </c>
      <c r="C190" s="128" t="s">
        <v>73</v>
      </c>
      <c r="D190" s="134">
        <v>3663000</v>
      </c>
    </row>
    <row r="191" spans="1:4" ht="12">
      <c r="A191" s="128"/>
      <c r="B191" s="70"/>
      <c r="C191" s="128" t="s">
        <v>451</v>
      </c>
      <c r="D191" s="134"/>
    </row>
    <row r="192" spans="1:4" ht="12">
      <c r="A192" s="128"/>
      <c r="B192" s="70"/>
      <c r="C192" s="128" t="s">
        <v>74</v>
      </c>
      <c r="D192" s="134">
        <v>20000</v>
      </c>
    </row>
    <row r="193" spans="1:4" ht="12">
      <c r="A193" s="128"/>
      <c r="B193" s="70"/>
      <c r="C193" s="128" t="s">
        <v>75</v>
      </c>
      <c r="D193" s="134">
        <v>860000</v>
      </c>
    </row>
    <row r="194" spans="1:4" ht="12">
      <c r="A194" s="128">
        <v>169</v>
      </c>
      <c r="B194" s="70">
        <v>3319</v>
      </c>
      <c r="C194" s="128" t="s">
        <v>62</v>
      </c>
      <c r="D194" s="134">
        <v>1193000</v>
      </c>
    </row>
    <row r="195" spans="1:4" ht="12">
      <c r="A195" s="128"/>
      <c r="B195" s="70"/>
      <c r="C195" s="128" t="s">
        <v>452</v>
      </c>
      <c r="D195" s="134"/>
    </row>
    <row r="196" spans="1:4" ht="12">
      <c r="A196" s="128"/>
      <c r="B196" s="70"/>
      <c r="C196" s="128" t="s">
        <v>63</v>
      </c>
      <c r="D196" s="134">
        <v>1704</v>
      </c>
    </row>
    <row r="197" spans="1:4" ht="12">
      <c r="A197" s="128"/>
      <c r="B197" s="70"/>
      <c r="C197" s="128"/>
      <c r="D197" s="134"/>
    </row>
    <row r="198" spans="1:4" ht="12">
      <c r="A198" s="128">
        <v>167</v>
      </c>
      <c r="B198" s="70">
        <v>3319</v>
      </c>
      <c r="C198" s="128" t="s">
        <v>159</v>
      </c>
      <c r="D198" s="134">
        <v>60000</v>
      </c>
    </row>
    <row r="199" spans="1:4" ht="12">
      <c r="A199" s="128">
        <v>165</v>
      </c>
      <c r="B199" s="70">
        <v>3349</v>
      </c>
      <c r="C199" s="128" t="s">
        <v>76</v>
      </c>
      <c r="D199" s="134">
        <v>50000</v>
      </c>
    </row>
    <row r="200" spans="1:4" ht="12">
      <c r="A200" s="128">
        <v>162</v>
      </c>
      <c r="B200" s="70">
        <v>3399</v>
      </c>
      <c r="C200" s="128" t="s">
        <v>349</v>
      </c>
      <c r="D200" s="134">
        <v>300000</v>
      </c>
    </row>
    <row r="201" spans="1:4" ht="12">
      <c r="A201" s="128">
        <v>0</v>
      </c>
      <c r="B201" s="70">
        <v>3399</v>
      </c>
      <c r="C201" s="128" t="s">
        <v>160</v>
      </c>
      <c r="D201" s="134">
        <v>400000</v>
      </c>
    </row>
    <row r="202" spans="1:8" s="1" customFormat="1" ht="12">
      <c r="A202" s="128"/>
      <c r="B202" s="70"/>
      <c r="C202" s="128"/>
      <c r="D202" s="134"/>
      <c r="E202" s="6"/>
      <c r="F202" s="6"/>
      <c r="G202" s="6"/>
      <c r="H202" s="6"/>
    </row>
    <row r="203" spans="1:8" s="1" customFormat="1" ht="12">
      <c r="A203" s="128">
        <v>72</v>
      </c>
      <c r="B203" s="70"/>
      <c r="C203" s="100" t="s">
        <v>484</v>
      </c>
      <c r="D203" s="134">
        <v>400000</v>
      </c>
      <c r="E203" s="6"/>
      <c r="F203" s="6"/>
      <c r="G203" s="6"/>
      <c r="H203" s="6"/>
    </row>
    <row r="204" spans="1:8" s="1" customFormat="1" ht="12">
      <c r="A204" s="128"/>
      <c r="B204" s="70"/>
      <c r="C204" s="128"/>
      <c r="D204" s="134"/>
      <c r="E204" s="6"/>
      <c r="F204" s="6"/>
      <c r="G204" s="6"/>
      <c r="H204" s="6"/>
    </row>
    <row r="205" spans="1:4" ht="12">
      <c r="A205" s="128"/>
      <c r="B205" s="70"/>
      <c r="C205" s="100" t="s">
        <v>44</v>
      </c>
      <c r="D205" s="147">
        <f>D206+D208+D210+D211+D212</f>
        <v>4690000</v>
      </c>
    </row>
    <row r="206" spans="1:4" ht="12">
      <c r="A206" s="128">
        <v>0</v>
      </c>
      <c r="B206" s="70">
        <v>3419</v>
      </c>
      <c r="C206" s="128" t="s">
        <v>162</v>
      </c>
      <c r="D206" s="134">
        <v>100000</v>
      </c>
    </row>
    <row r="207" spans="1:5" ht="12">
      <c r="A207" s="128"/>
      <c r="B207" s="70"/>
      <c r="C207" s="128"/>
      <c r="D207" s="134"/>
      <c r="E207" s="1"/>
    </row>
    <row r="208" spans="1:5" ht="12">
      <c r="A208" s="128">
        <v>71</v>
      </c>
      <c r="B208" s="70">
        <v>3419</v>
      </c>
      <c r="C208" s="100" t="s">
        <v>485</v>
      </c>
      <c r="D208" s="134">
        <v>4000000</v>
      </c>
      <c r="E208" s="1"/>
    </row>
    <row r="209" spans="1:5" ht="12">
      <c r="A209" s="128"/>
      <c r="B209" s="70"/>
      <c r="C209" s="128"/>
      <c r="D209" s="134"/>
      <c r="E209" s="1"/>
    </row>
    <row r="210" spans="1:5" ht="12">
      <c r="A210" s="128">
        <v>0</v>
      </c>
      <c r="B210" s="70">
        <v>3421</v>
      </c>
      <c r="C210" s="128" t="s">
        <v>167</v>
      </c>
      <c r="D210" s="134">
        <v>150000</v>
      </c>
      <c r="E210" s="1"/>
    </row>
    <row r="211" spans="1:5" ht="12">
      <c r="A211" s="128">
        <v>0</v>
      </c>
      <c r="B211" s="70">
        <v>3429</v>
      </c>
      <c r="C211" s="128" t="s">
        <v>168</v>
      </c>
      <c r="D211" s="134">
        <v>140000</v>
      </c>
      <c r="E211" s="1"/>
    </row>
    <row r="212" spans="1:5" ht="12">
      <c r="A212" s="128">
        <v>34</v>
      </c>
      <c r="B212" s="70">
        <v>3419</v>
      </c>
      <c r="C212" s="128" t="s">
        <v>169</v>
      </c>
      <c r="D212" s="134">
        <v>300000</v>
      </c>
      <c r="E212" s="1"/>
    </row>
    <row r="213" spans="1:5" ht="12">
      <c r="A213" s="128"/>
      <c r="B213" s="70"/>
      <c r="C213" s="128"/>
      <c r="D213" s="134"/>
      <c r="E213" s="1"/>
    </row>
    <row r="214" spans="1:5" ht="12">
      <c r="A214" s="128"/>
      <c r="B214" s="70"/>
      <c r="C214" s="100" t="s">
        <v>45</v>
      </c>
      <c r="D214" s="148">
        <f>SUM(D216:D219)</f>
        <v>2201417</v>
      </c>
      <c r="E214" s="1"/>
    </row>
    <row r="215" spans="1:4" ht="12">
      <c r="A215" s="128" t="s">
        <v>170</v>
      </c>
      <c r="B215" s="70"/>
      <c r="C215" s="100"/>
      <c r="D215" s="147"/>
    </row>
    <row r="216" spans="1:4" ht="12">
      <c r="A216" s="128">
        <v>0</v>
      </c>
      <c r="B216" s="70">
        <v>3511</v>
      </c>
      <c r="C216" s="128" t="s">
        <v>171</v>
      </c>
      <c r="D216" s="134">
        <v>1990000</v>
      </c>
    </row>
    <row r="217" spans="1:4" ht="12">
      <c r="A217" s="128"/>
      <c r="B217" s="70"/>
      <c r="C217" s="128" t="s">
        <v>445</v>
      </c>
      <c r="D217" s="134"/>
    </row>
    <row r="218" spans="1:4" ht="12">
      <c r="A218" s="128">
        <v>0</v>
      </c>
      <c r="B218" s="70">
        <v>3511</v>
      </c>
      <c r="C218" s="128" t="s">
        <v>172</v>
      </c>
      <c r="D218" s="134">
        <v>211417</v>
      </c>
    </row>
    <row r="219" spans="1:4" ht="12">
      <c r="A219" s="128">
        <v>8</v>
      </c>
      <c r="B219" s="70">
        <v>3513</v>
      </c>
      <c r="C219" s="128" t="s">
        <v>173</v>
      </c>
      <c r="D219" s="134"/>
    </row>
    <row r="220" spans="1:4" ht="12">
      <c r="A220" s="128"/>
      <c r="B220" s="70"/>
      <c r="C220" s="128" t="s">
        <v>419</v>
      </c>
      <c r="D220" s="134"/>
    </row>
    <row r="221" spans="1:4" ht="12">
      <c r="A221" s="128"/>
      <c r="B221" s="70"/>
      <c r="C221" s="128"/>
      <c r="D221" s="134"/>
    </row>
    <row r="222" spans="1:4" ht="12">
      <c r="A222" s="128"/>
      <c r="B222" s="70"/>
      <c r="C222" s="100" t="s">
        <v>46</v>
      </c>
      <c r="D222" s="148">
        <f>SUM(D223:D242)</f>
        <v>22436000</v>
      </c>
    </row>
    <row r="223" spans="1:4" ht="12">
      <c r="A223" s="128"/>
      <c r="B223" s="70"/>
      <c r="C223" s="128" t="s">
        <v>174</v>
      </c>
      <c r="D223" s="134"/>
    </row>
    <row r="224" spans="1:4" ht="12">
      <c r="A224" s="128">
        <v>808</v>
      </c>
      <c r="B224" s="70">
        <v>3612</v>
      </c>
      <c r="C224" s="128" t="s">
        <v>77</v>
      </c>
      <c r="D224" s="134">
        <v>4400000</v>
      </c>
    </row>
    <row r="225" spans="1:4" ht="12">
      <c r="A225" s="128">
        <v>8808</v>
      </c>
      <c r="B225" s="70">
        <v>3612</v>
      </c>
      <c r="C225" s="128" t="s">
        <v>78</v>
      </c>
      <c r="D225" s="134">
        <v>2150000</v>
      </c>
    </row>
    <row r="226" spans="1:4" ht="12">
      <c r="A226" s="128"/>
      <c r="B226" s="70"/>
      <c r="C226" s="128"/>
      <c r="D226" s="134"/>
    </row>
    <row r="227" spans="1:4" ht="12">
      <c r="A227" s="128"/>
      <c r="B227" s="70"/>
      <c r="C227" s="128" t="s">
        <v>175</v>
      </c>
      <c r="D227" s="134"/>
    </row>
    <row r="228" spans="1:4" ht="12">
      <c r="A228" s="128">
        <v>809</v>
      </c>
      <c r="B228" s="70">
        <v>3613</v>
      </c>
      <c r="C228" s="128" t="s">
        <v>77</v>
      </c>
      <c r="D228" s="134">
        <v>900000</v>
      </c>
    </row>
    <row r="229" spans="1:4" ht="12">
      <c r="A229" s="128">
        <v>8809</v>
      </c>
      <c r="B229" s="70">
        <v>3613</v>
      </c>
      <c r="C229" s="128" t="s">
        <v>78</v>
      </c>
      <c r="D229" s="134">
        <v>2000000</v>
      </c>
    </row>
    <row r="230" spans="1:4" ht="12">
      <c r="A230" s="128"/>
      <c r="B230" s="70"/>
      <c r="C230" s="128"/>
      <c r="D230" s="134"/>
    </row>
    <row r="231" spans="1:4" ht="12">
      <c r="A231" s="128">
        <v>194</v>
      </c>
      <c r="B231" s="70">
        <v>3631</v>
      </c>
      <c r="C231" s="128" t="s">
        <v>79</v>
      </c>
      <c r="D231" s="134">
        <v>1470000</v>
      </c>
    </row>
    <row r="232" spans="1:4" ht="12">
      <c r="A232" s="128">
        <v>195</v>
      </c>
      <c r="B232" s="70">
        <v>3632</v>
      </c>
      <c r="C232" s="128" t="s">
        <v>176</v>
      </c>
      <c r="D232" s="134">
        <v>300000</v>
      </c>
    </row>
    <row r="233" spans="1:4" ht="12" customHeight="1">
      <c r="A233" s="128">
        <v>0</v>
      </c>
      <c r="B233" s="70">
        <v>3635</v>
      </c>
      <c r="C233" s="128" t="s">
        <v>47</v>
      </c>
      <c r="D233" s="134">
        <v>330000</v>
      </c>
    </row>
    <row r="234" spans="1:4" ht="12">
      <c r="A234" s="128"/>
      <c r="B234" s="70"/>
      <c r="C234" s="128"/>
      <c r="D234" s="147"/>
    </row>
    <row r="235" spans="1:8" s="1" customFormat="1" ht="12">
      <c r="A235" s="128"/>
      <c r="B235" s="70"/>
      <c r="C235" s="128" t="s">
        <v>80</v>
      </c>
      <c r="D235" s="147"/>
      <c r="E235" s="6"/>
      <c r="F235" s="6"/>
      <c r="G235" s="6"/>
      <c r="H235" s="6"/>
    </row>
    <row r="236" spans="1:8" s="1" customFormat="1" ht="12">
      <c r="A236" s="128">
        <v>0</v>
      </c>
      <c r="B236" s="70">
        <v>3639</v>
      </c>
      <c r="C236" s="128" t="s">
        <v>81</v>
      </c>
      <c r="D236" s="134">
        <v>500000</v>
      </c>
      <c r="E236" s="6"/>
      <c r="F236" s="6"/>
      <c r="G236" s="6"/>
      <c r="H236" s="6"/>
    </row>
    <row r="237" spans="1:8" s="1" customFormat="1" ht="12">
      <c r="A237" s="128"/>
      <c r="B237" s="70"/>
      <c r="C237" s="128" t="s">
        <v>177</v>
      </c>
      <c r="D237" s="134">
        <v>10000000</v>
      </c>
      <c r="E237" s="6"/>
      <c r="F237" s="6"/>
      <c r="G237" s="6"/>
      <c r="H237" s="6"/>
    </row>
    <row r="238" spans="1:8" s="1" customFormat="1" ht="12">
      <c r="A238" s="128">
        <v>36</v>
      </c>
      <c r="B238" s="70">
        <v>3639</v>
      </c>
      <c r="C238" s="128" t="s">
        <v>82</v>
      </c>
      <c r="D238" s="134">
        <v>150000</v>
      </c>
      <c r="E238" s="6"/>
      <c r="F238" s="6"/>
      <c r="G238" s="6"/>
      <c r="H238" s="6"/>
    </row>
    <row r="239" spans="1:8" s="1" customFormat="1" ht="12">
      <c r="A239" s="128">
        <v>35</v>
      </c>
      <c r="B239" s="70">
        <v>3639</v>
      </c>
      <c r="C239" s="128" t="s">
        <v>83</v>
      </c>
      <c r="D239" s="134">
        <v>83000</v>
      </c>
      <c r="E239" s="6"/>
      <c r="F239" s="6"/>
      <c r="G239" s="6"/>
      <c r="H239" s="6"/>
    </row>
    <row r="240" spans="1:8" s="1" customFormat="1" ht="12">
      <c r="A240" s="128"/>
      <c r="B240" s="70"/>
      <c r="C240" s="128" t="s">
        <v>219</v>
      </c>
      <c r="D240" s="134">
        <v>70000</v>
      </c>
      <c r="E240" s="6"/>
      <c r="F240" s="6"/>
      <c r="G240" s="6"/>
      <c r="H240" s="6"/>
    </row>
    <row r="241" spans="1:8" s="1" customFormat="1" ht="12">
      <c r="A241" s="128"/>
      <c r="B241" s="70"/>
      <c r="C241" s="128" t="s">
        <v>220</v>
      </c>
      <c r="D241" s="134">
        <v>33000</v>
      </c>
      <c r="E241" s="6"/>
      <c r="F241" s="6"/>
      <c r="G241" s="6"/>
      <c r="H241" s="6"/>
    </row>
    <row r="242" spans="1:8" s="1" customFormat="1" ht="12">
      <c r="A242" s="128">
        <v>37</v>
      </c>
      <c r="B242" s="70">
        <v>3639</v>
      </c>
      <c r="C242" s="128" t="s">
        <v>84</v>
      </c>
      <c r="D242" s="134">
        <v>50000</v>
      </c>
      <c r="E242" s="6"/>
      <c r="F242" s="6"/>
      <c r="G242" s="6"/>
      <c r="H242" s="6"/>
    </row>
    <row r="243" spans="1:8" s="1" customFormat="1" ht="12">
      <c r="A243" s="128"/>
      <c r="B243" s="70"/>
      <c r="C243" s="128"/>
      <c r="D243" s="134"/>
      <c r="E243" s="6"/>
      <c r="F243" s="6"/>
      <c r="G243" s="6"/>
      <c r="H243" s="6"/>
    </row>
    <row r="244" spans="1:8" s="1" customFormat="1" ht="12">
      <c r="A244" s="128"/>
      <c r="B244" s="70"/>
      <c r="C244" s="100" t="s">
        <v>20</v>
      </c>
      <c r="D244" s="148">
        <f>SUM(D245:D252)</f>
        <v>10495000</v>
      </c>
      <c r="E244" s="6"/>
      <c r="F244" s="6"/>
      <c r="G244" s="6"/>
      <c r="H244" s="6"/>
    </row>
    <row r="245" spans="1:8" s="1" customFormat="1" ht="12">
      <c r="A245" s="128">
        <v>193</v>
      </c>
      <c r="B245" s="70">
        <v>3721</v>
      </c>
      <c r="C245" s="128" t="s">
        <v>85</v>
      </c>
      <c r="D245" s="134">
        <v>250000</v>
      </c>
      <c r="E245" s="6"/>
      <c r="F245" s="6"/>
      <c r="G245" s="6"/>
      <c r="H245" s="6"/>
    </row>
    <row r="246" spans="1:8" s="1" customFormat="1" ht="12">
      <c r="A246" s="128">
        <v>192</v>
      </c>
      <c r="B246" s="70">
        <v>3722</v>
      </c>
      <c r="C246" s="128" t="s">
        <v>86</v>
      </c>
      <c r="D246" s="134">
        <v>4930000</v>
      </c>
      <c r="E246" s="6"/>
      <c r="F246" s="6"/>
      <c r="G246" s="6"/>
      <c r="H246" s="6"/>
    </row>
    <row r="247" spans="1:8" s="1" customFormat="1" ht="12">
      <c r="A247" s="128">
        <v>192</v>
      </c>
      <c r="B247" s="70">
        <v>3722</v>
      </c>
      <c r="C247" s="128" t="s">
        <v>178</v>
      </c>
      <c r="D247" s="134">
        <v>430000</v>
      </c>
      <c r="E247" s="6"/>
      <c r="F247" s="6"/>
      <c r="G247" s="6"/>
      <c r="H247" s="6"/>
    </row>
    <row r="248" spans="1:8" s="1" customFormat="1" ht="12">
      <c r="A248" s="128">
        <v>192</v>
      </c>
      <c r="B248" s="70">
        <v>3722</v>
      </c>
      <c r="C248" s="128" t="s">
        <v>179</v>
      </c>
      <c r="D248" s="134">
        <v>25000</v>
      </c>
      <c r="E248" s="6"/>
      <c r="F248" s="6"/>
      <c r="G248" s="6"/>
      <c r="H248" s="6"/>
    </row>
    <row r="249" spans="1:8" s="1" customFormat="1" ht="12">
      <c r="A249" s="128">
        <v>196</v>
      </c>
      <c r="B249" s="70">
        <v>3722</v>
      </c>
      <c r="C249" s="128" t="s">
        <v>180</v>
      </c>
      <c r="D249" s="134">
        <v>860000</v>
      </c>
      <c r="E249" s="6"/>
      <c r="F249" s="6"/>
      <c r="G249" s="6"/>
      <c r="H249" s="6"/>
    </row>
    <row r="250" spans="1:8" s="1" customFormat="1" ht="12">
      <c r="A250" s="128">
        <v>191</v>
      </c>
      <c r="B250" s="70">
        <v>3745</v>
      </c>
      <c r="C250" s="128" t="s">
        <v>275</v>
      </c>
      <c r="D250" s="134">
        <v>1500000</v>
      </c>
      <c r="E250" s="6"/>
      <c r="F250" s="6"/>
      <c r="G250" s="6"/>
      <c r="H250" s="6"/>
    </row>
    <row r="251" spans="1:4" ht="12">
      <c r="A251" s="128">
        <v>181</v>
      </c>
      <c r="B251" s="70">
        <v>3745</v>
      </c>
      <c r="C251" s="128" t="s">
        <v>274</v>
      </c>
      <c r="D251" s="134">
        <v>2500000</v>
      </c>
    </row>
    <row r="252" spans="1:4" ht="12">
      <c r="A252" s="128"/>
      <c r="B252" s="70"/>
      <c r="C252" s="128"/>
      <c r="D252" s="134"/>
    </row>
    <row r="253" spans="1:4" ht="12">
      <c r="A253" s="128"/>
      <c r="B253" s="70"/>
      <c r="C253" s="100" t="s">
        <v>48</v>
      </c>
      <c r="D253" s="134"/>
    </row>
    <row r="254" spans="1:4" ht="12">
      <c r="A254" s="128"/>
      <c r="B254" s="70"/>
      <c r="C254" s="100" t="s">
        <v>49</v>
      </c>
      <c r="D254" s="148">
        <f>SUM(D255:D264)</f>
        <v>1380000</v>
      </c>
    </row>
    <row r="255" spans="1:4" ht="12">
      <c r="A255" s="124">
        <v>73</v>
      </c>
      <c r="B255" s="4">
        <v>4329</v>
      </c>
      <c r="C255" s="130" t="s">
        <v>486</v>
      </c>
      <c r="D255" s="149">
        <v>80000</v>
      </c>
    </row>
    <row r="256" spans="1:4" ht="12">
      <c r="A256" s="128"/>
      <c r="B256" s="70"/>
      <c r="C256" s="100"/>
      <c r="D256" s="148"/>
    </row>
    <row r="257" spans="1:4" ht="12">
      <c r="A257" s="128" t="s">
        <v>170</v>
      </c>
      <c r="B257" s="70"/>
      <c r="C257" s="100"/>
      <c r="D257" s="134"/>
    </row>
    <row r="258" spans="1:4" ht="12">
      <c r="A258" s="128">
        <v>281</v>
      </c>
      <c r="B258" s="70">
        <v>4351</v>
      </c>
      <c r="C258" s="128" t="s">
        <v>87</v>
      </c>
      <c r="D258" s="134">
        <v>760000</v>
      </c>
    </row>
    <row r="259" spans="1:4" ht="12">
      <c r="A259" s="128"/>
      <c r="B259" s="70"/>
      <c r="C259" s="128" t="s">
        <v>449</v>
      </c>
      <c r="D259" s="134"/>
    </row>
    <row r="260" spans="1:4" ht="12">
      <c r="A260" s="128"/>
      <c r="B260" s="70"/>
      <c r="C260" s="128"/>
      <c r="D260" s="134"/>
    </row>
    <row r="261" spans="1:4" ht="12">
      <c r="A261" s="128">
        <v>282</v>
      </c>
      <c r="B261" s="70">
        <v>4350</v>
      </c>
      <c r="C261" s="128" t="s">
        <v>88</v>
      </c>
      <c r="D261" s="134">
        <v>430000</v>
      </c>
    </row>
    <row r="262" spans="1:4" ht="12">
      <c r="A262" s="128"/>
      <c r="B262" s="70"/>
      <c r="C262" s="128" t="s">
        <v>446</v>
      </c>
      <c r="D262" s="134"/>
    </row>
    <row r="263" spans="1:4" ht="12">
      <c r="A263" s="128">
        <v>282</v>
      </c>
      <c r="B263" s="70">
        <v>4350</v>
      </c>
      <c r="C263" s="128" t="s">
        <v>447</v>
      </c>
      <c r="D263" s="134">
        <v>110000</v>
      </c>
    </row>
    <row r="264" spans="1:4" ht="12">
      <c r="A264" s="128"/>
      <c r="B264" s="70"/>
      <c r="C264" s="128"/>
      <c r="D264" s="134"/>
    </row>
    <row r="265" spans="1:4" ht="12">
      <c r="A265" s="128"/>
      <c r="B265" s="70"/>
      <c r="C265" s="100" t="s">
        <v>412</v>
      </c>
      <c r="D265" s="134"/>
    </row>
    <row r="266" spans="1:4" ht="12">
      <c r="A266" s="128"/>
      <c r="B266" s="70">
        <v>5212</v>
      </c>
      <c r="C266" s="128" t="s">
        <v>413</v>
      </c>
      <c r="D266" s="134">
        <v>100000</v>
      </c>
    </row>
    <row r="267" spans="1:4" ht="12">
      <c r="A267" s="128"/>
      <c r="B267" s="70"/>
      <c r="C267" s="128"/>
      <c r="D267" s="134"/>
    </row>
    <row r="268" spans="1:4" ht="12">
      <c r="A268" s="128"/>
      <c r="B268" s="70"/>
      <c r="C268" s="100" t="s">
        <v>139</v>
      </c>
      <c r="D268" s="147">
        <f>SUM(D269:D272)</f>
        <v>2700000</v>
      </c>
    </row>
    <row r="269" spans="1:4" ht="12">
      <c r="A269" s="128">
        <v>179</v>
      </c>
      <c r="B269" s="70">
        <v>5311</v>
      </c>
      <c r="C269" s="128" t="s">
        <v>140</v>
      </c>
      <c r="D269" s="134">
        <v>2500000</v>
      </c>
    </row>
    <row r="270" spans="1:4" ht="12">
      <c r="A270" s="128"/>
      <c r="B270" s="70"/>
      <c r="C270" s="128" t="s">
        <v>457</v>
      </c>
      <c r="D270" s="134"/>
    </row>
    <row r="271" spans="1:4" ht="12">
      <c r="A271" s="124">
        <v>1007</v>
      </c>
      <c r="B271" s="4">
        <v>5399</v>
      </c>
      <c r="C271" s="128" t="s">
        <v>278</v>
      </c>
      <c r="D271" s="149">
        <v>200000</v>
      </c>
    </row>
    <row r="272" spans="1:4" ht="12">
      <c r="A272" s="128"/>
      <c r="B272" s="70"/>
      <c r="C272" s="128"/>
      <c r="D272" s="134"/>
    </row>
    <row r="273" spans="1:5" ht="12">
      <c r="A273" s="128"/>
      <c r="B273" s="70"/>
      <c r="C273" s="100" t="s">
        <v>50</v>
      </c>
      <c r="D273" s="147">
        <f>SUM(D274)</f>
        <v>400000</v>
      </c>
      <c r="E273" s="7"/>
    </row>
    <row r="274" spans="1:5" ht="12">
      <c r="A274" s="128">
        <v>171</v>
      </c>
      <c r="B274" s="70">
        <v>5512</v>
      </c>
      <c r="C274" s="128" t="s">
        <v>183</v>
      </c>
      <c r="D274" s="134">
        <v>400000</v>
      </c>
      <c r="E274" s="7"/>
    </row>
    <row r="275" spans="1:4" ht="12">
      <c r="A275" s="128"/>
      <c r="B275" s="70"/>
      <c r="C275" s="128"/>
      <c r="D275" s="134"/>
    </row>
    <row r="276" spans="1:4" ht="12">
      <c r="A276" s="128"/>
      <c r="B276" s="70"/>
      <c r="C276" s="100" t="s">
        <v>51</v>
      </c>
      <c r="D276" s="148">
        <f>SUM(D277:D286)</f>
        <v>22354000</v>
      </c>
    </row>
    <row r="277" spans="1:8" s="1" customFormat="1" ht="12">
      <c r="A277" s="128"/>
      <c r="B277" s="70">
        <v>6117</v>
      </c>
      <c r="C277" s="128" t="s">
        <v>429</v>
      </c>
      <c r="D277" s="134">
        <v>250000</v>
      </c>
      <c r="E277" s="6"/>
      <c r="F277" s="6"/>
      <c r="G277" s="6"/>
      <c r="H277" s="6"/>
    </row>
    <row r="278" spans="1:8" s="1" customFormat="1" ht="12">
      <c r="A278" s="128">
        <v>175</v>
      </c>
      <c r="B278" s="70">
        <v>6112</v>
      </c>
      <c r="C278" s="128" t="s">
        <v>52</v>
      </c>
      <c r="D278" s="134">
        <v>3100000</v>
      </c>
      <c r="E278" s="6"/>
      <c r="F278" s="6"/>
      <c r="G278" s="6"/>
      <c r="H278" s="6"/>
    </row>
    <row r="279" spans="1:8" s="1" customFormat="1" ht="12">
      <c r="A279" s="128">
        <v>175</v>
      </c>
      <c r="B279" s="70">
        <v>6171</v>
      </c>
      <c r="C279" s="128" t="s">
        <v>53</v>
      </c>
      <c r="D279" s="134">
        <v>16554000</v>
      </c>
      <c r="E279" s="6"/>
      <c r="F279" s="6"/>
      <c r="G279" s="6"/>
      <c r="H279" s="6"/>
    </row>
    <row r="280" spans="1:8" s="1" customFormat="1" ht="12">
      <c r="A280" s="128"/>
      <c r="B280" s="70"/>
      <c r="C280" s="128" t="s">
        <v>458</v>
      </c>
      <c r="D280" s="134"/>
      <c r="E280" s="6"/>
      <c r="F280" s="6"/>
      <c r="G280" s="6"/>
      <c r="H280" s="6"/>
    </row>
    <row r="281" spans="1:8" s="1" customFormat="1" ht="12">
      <c r="A281" s="128">
        <v>172</v>
      </c>
      <c r="B281" s="70">
        <v>6171</v>
      </c>
      <c r="C281" s="128" t="s">
        <v>184</v>
      </c>
      <c r="D281" s="134">
        <v>50000</v>
      </c>
      <c r="E281" s="6"/>
      <c r="F281" s="6"/>
      <c r="G281" s="6"/>
      <c r="H281" s="6"/>
    </row>
    <row r="282" spans="1:8" s="1" customFormat="1" ht="12">
      <c r="A282" s="128">
        <v>107</v>
      </c>
      <c r="B282" s="70">
        <v>6171</v>
      </c>
      <c r="C282" s="128" t="s">
        <v>89</v>
      </c>
      <c r="D282" s="134">
        <v>450000</v>
      </c>
      <c r="E282" s="6"/>
      <c r="F282" s="6"/>
      <c r="G282" s="6"/>
      <c r="H282" s="6"/>
    </row>
    <row r="283" spans="1:8" s="1" customFormat="1" ht="12">
      <c r="A283" s="128">
        <v>173</v>
      </c>
      <c r="B283" s="70">
        <v>6171</v>
      </c>
      <c r="C283" s="128" t="s">
        <v>185</v>
      </c>
      <c r="D283" s="134">
        <v>1200000</v>
      </c>
      <c r="E283" s="6"/>
      <c r="F283" s="6"/>
      <c r="G283" s="6"/>
      <c r="H283" s="6"/>
    </row>
    <row r="284" spans="1:8" s="1" customFormat="1" ht="12">
      <c r="A284" s="128">
        <v>176</v>
      </c>
      <c r="B284" s="70">
        <v>6171</v>
      </c>
      <c r="C284" s="128" t="s">
        <v>186</v>
      </c>
      <c r="D284" s="134">
        <v>250000</v>
      </c>
      <c r="E284" s="6"/>
      <c r="F284" s="6"/>
      <c r="G284" s="6"/>
      <c r="H284" s="6"/>
    </row>
    <row r="285" spans="1:8" s="1" customFormat="1" ht="12">
      <c r="A285" s="128">
        <v>177</v>
      </c>
      <c r="B285" s="70">
        <v>6171</v>
      </c>
      <c r="C285" s="128" t="s">
        <v>187</v>
      </c>
      <c r="D285" s="134">
        <v>250000</v>
      </c>
      <c r="E285" s="6"/>
      <c r="F285" s="6"/>
      <c r="G285" s="6"/>
      <c r="H285" s="6"/>
    </row>
    <row r="286" spans="1:8" s="1" customFormat="1" ht="12">
      <c r="A286" s="128">
        <v>178</v>
      </c>
      <c r="B286" s="70">
        <v>6171</v>
      </c>
      <c r="C286" s="128" t="s">
        <v>188</v>
      </c>
      <c r="D286" s="134">
        <v>250000</v>
      </c>
      <c r="E286" s="6"/>
      <c r="F286" s="6"/>
      <c r="G286" s="6"/>
      <c r="H286" s="6"/>
    </row>
    <row r="287" spans="1:8" s="1" customFormat="1" ht="12">
      <c r="A287" s="128"/>
      <c r="B287" s="70"/>
      <c r="C287" s="128"/>
      <c r="D287" s="134"/>
      <c r="E287" s="6"/>
      <c r="F287" s="6"/>
      <c r="G287" s="6"/>
      <c r="H287" s="6"/>
    </row>
    <row r="288" spans="1:8" s="1" customFormat="1" ht="12">
      <c r="A288" s="128"/>
      <c r="B288" s="70"/>
      <c r="C288" s="100" t="s">
        <v>54</v>
      </c>
      <c r="D288" s="148">
        <f>SUM(D290:D295)</f>
        <v>8775000</v>
      </c>
      <c r="E288" s="6"/>
      <c r="F288" s="6"/>
      <c r="G288" s="6"/>
      <c r="H288" s="6"/>
    </row>
    <row r="289" spans="1:8" s="1" customFormat="1" ht="12">
      <c r="A289" s="128"/>
      <c r="B289" s="70"/>
      <c r="C289" s="128" t="s">
        <v>189</v>
      </c>
      <c r="D289" s="147"/>
      <c r="E289" s="6"/>
      <c r="F289" s="6"/>
      <c r="G289" s="6"/>
      <c r="H289" s="6"/>
    </row>
    <row r="290" spans="1:8" s="1" customFormat="1" ht="12">
      <c r="A290" s="128">
        <v>0</v>
      </c>
      <c r="B290" s="70">
        <v>6310</v>
      </c>
      <c r="C290" s="128" t="s">
        <v>190</v>
      </c>
      <c r="D290" s="134">
        <v>100000</v>
      </c>
      <c r="E290" s="6"/>
      <c r="F290" s="6"/>
      <c r="G290" s="6"/>
      <c r="H290" s="6"/>
    </row>
    <row r="291" spans="1:8" s="1" customFormat="1" ht="12">
      <c r="A291" s="128">
        <v>0</v>
      </c>
      <c r="B291" s="70">
        <v>6320</v>
      </c>
      <c r="C291" s="128" t="s">
        <v>191</v>
      </c>
      <c r="D291" s="134">
        <v>360000</v>
      </c>
      <c r="E291" s="6"/>
      <c r="F291" s="6"/>
      <c r="G291" s="6"/>
      <c r="H291" s="6"/>
    </row>
    <row r="292" spans="1:8" s="1" customFormat="1" ht="12">
      <c r="A292" s="128">
        <v>0</v>
      </c>
      <c r="B292" s="70">
        <v>6399</v>
      </c>
      <c r="C292" s="128" t="s">
        <v>192</v>
      </c>
      <c r="D292" s="134">
        <v>15000</v>
      </c>
      <c r="E292" s="6"/>
      <c r="F292" s="6"/>
      <c r="G292" s="6"/>
      <c r="H292" s="6"/>
    </row>
    <row r="293" spans="1:8" s="1" customFormat="1" ht="12">
      <c r="A293" s="128"/>
      <c r="B293" s="70"/>
      <c r="C293" s="128" t="s">
        <v>193</v>
      </c>
      <c r="D293" s="134">
        <v>7300000</v>
      </c>
      <c r="E293" s="6"/>
      <c r="F293" s="6"/>
      <c r="G293" s="6"/>
      <c r="H293" s="6"/>
    </row>
    <row r="294" spans="1:8" s="1" customFormat="1" ht="12">
      <c r="A294" s="128">
        <v>343</v>
      </c>
      <c r="B294" s="70">
        <v>6399</v>
      </c>
      <c r="C294" s="128" t="s">
        <v>194</v>
      </c>
      <c r="D294" s="134">
        <v>1000000</v>
      </c>
      <c r="E294" s="6"/>
      <c r="F294" s="6"/>
      <c r="G294" s="6"/>
      <c r="H294" s="6"/>
    </row>
    <row r="295" spans="1:8" s="1" customFormat="1" ht="12">
      <c r="A295" s="128">
        <v>99</v>
      </c>
      <c r="B295" s="70">
        <v>6399</v>
      </c>
      <c r="C295" s="128" t="s">
        <v>195</v>
      </c>
      <c r="D295" s="134"/>
      <c r="E295" s="6"/>
      <c r="F295" s="6"/>
      <c r="G295" s="6"/>
      <c r="H295" s="6"/>
    </row>
    <row r="296" spans="1:8" s="1" customFormat="1" ht="12">
      <c r="A296" s="128"/>
      <c r="B296" s="70"/>
      <c r="C296" s="128"/>
      <c r="D296" s="134"/>
      <c r="E296" s="6"/>
      <c r="F296" s="6"/>
      <c r="G296" s="6"/>
      <c r="H296" s="6"/>
    </row>
    <row r="297" spans="1:8" s="1" customFormat="1" ht="12">
      <c r="A297" s="100"/>
      <c r="B297" s="85"/>
      <c r="C297" s="100" t="s">
        <v>55</v>
      </c>
      <c r="D297" s="147">
        <f>SUM(D298:D302)</f>
        <v>400000</v>
      </c>
      <c r="E297" s="6"/>
      <c r="F297" s="6"/>
      <c r="G297" s="6"/>
      <c r="H297" s="6"/>
    </row>
    <row r="298" spans="1:8" s="1" customFormat="1" ht="12">
      <c r="A298" s="128">
        <v>0</v>
      </c>
      <c r="B298" s="70">
        <v>6409</v>
      </c>
      <c r="C298" s="128" t="s">
        <v>240</v>
      </c>
      <c r="D298" s="134">
        <v>400000</v>
      </c>
      <c r="E298" s="6"/>
      <c r="F298" s="6"/>
      <c r="G298" s="6"/>
      <c r="H298" s="6"/>
    </row>
    <row r="299" spans="1:8" s="1" customFormat="1" ht="12">
      <c r="A299" s="128"/>
      <c r="B299" s="70"/>
      <c r="C299" s="128" t="s">
        <v>108</v>
      </c>
      <c r="D299" s="134"/>
      <c r="E299" s="6"/>
      <c r="F299" s="6"/>
      <c r="G299" s="6"/>
      <c r="H299" s="6"/>
    </row>
    <row r="300" spans="1:8" s="1" customFormat="1" ht="12">
      <c r="A300" s="128"/>
      <c r="B300" s="70"/>
      <c r="C300" s="128" t="s">
        <v>267</v>
      </c>
      <c r="D300" s="147"/>
      <c r="E300" s="6"/>
      <c r="F300" s="6"/>
      <c r="G300" s="6"/>
      <c r="H300" s="6"/>
    </row>
    <row r="301" spans="1:8" s="1" customFormat="1" ht="12">
      <c r="A301" s="128"/>
      <c r="B301" s="70"/>
      <c r="C301" s="128" t="s">
        <v>491</v>
      </c>
      <c r="D301" s="134"/>
      <c r="E301" s="6"/>
      <c r="F301" s="6"/>
      <c r="G301" s="6"/>
      <c r="H301" s="6"/>
    </row>
    <row r="302" spans="1:4" ht="12">
      <c r="A302" s="128"/>
      <c r="B302" s="70"/>
      <c r="C302" s="128"/>
      <c r="D302" s="134"/>
    </row>
    <row r="303" spans="1:4" ht="12">
      <c r="A303" s="128">
        <v>59</v>
      </c>
      <c r="B303" s="70">
        <v>6409</v>
      </c>
      <c r="C303" s="128" t="s">
        <v>487</v>
      </c>
      <c r="D303" s="147">
        <v>577091.6</v>
      </c>
    </row>
    <row r="304" spans="1:4" ht="12">
      <c r="A304" s="128"/>
      <c r="B304" s="70"/>
      <c r="C304" s="128"/>
      <c r="D304" s="134"/>
    </row>
    <row r="305" spans="1:4" ht="12">
      <c r="A305" s="128"/>
      <c r="B305" s="70"/>
      <c r="C305" s="100" t="s">
        <v>94</v>
      </c>
      <c r="D305" s="148">
        <f>SUM(D306:D312)</f>
        <v>1380000</v>
      </c>
    </row>
    <row r="306" spans="1:4" ht="12">
      <c r="A306" s="128">
        <v>21144</v>
      </c>
      <c r="B306" s="70">
        <v>2221</v>
      </c>
      <c r="C306" s="128" t="s">
        <v>210</v>
      </c>
      <c r="D306" s="134">
        <v>40000</v>
      </c>
    </row>
    <row r="307" spans="1:4" ht="12">
      <c r="A307" s="128">
        <v>0</v>
      </c>
      <c r="B307" s="70">
        <v>3639</v>
      </c>
      <c r="C307" s="128" t="s">
        <v>243</v>
      </c>
      <c r="D307" s="134">
        <v>30000</v>
      </c>
    </row>
    <row r="308" spans="1:4" ht="12">
      <c r="A308" s="71">
        <v>201424</v>
      </c>
      <c r="B308" s="70">
        <v>3639</v>
      </c>
      <c r="C308" s="128" t="s">
        <v>211</v>
      </c>
      <c r="D308" s="134">
        <v>400000</v>
      </c>
    </row>
    <row r="309" spans="1:4" ht="12">
      <c r="A309" s="71">
        <v>2201518</v>
      </c>
      <c r="B309" s="70">
        <v>3613</v>
      </c>
      <c r="C309" s="128" t="s">
        <v>353</v>
      </c>
      <c r="D309" s="134">
        <v>110000</v>
      </c>
    </row>
    <row r="310" spans="1:4" ht="12">
      <c r="A310" s="71">
        <v>2201519</v>
      </c>
      <c r="B310" s="70">
        <v>3113</v>
      </c>
      <c r="C310" s="128" t="s">
        <v>271</v>
      </c>
      <c r="D310" s="134">
        <v>500000</v>
      </c>
    </row>
    <row r="311" spans="1:4" ht="12">
      <c r="A311" s="71">
        <v>201715</v>
      </c>
      <c r="B311" s="70">
        <v>3639</v>
      </c>
      <c r="C311" s="128" t="s">
        <v>272</v>
      </c>
      <c r="D311" s="134">
        <v>300000</v>
      </c>
    </row>
    <row r="312" spans="1:4" ht="12">
      <c r="A312" s="128"/>
      <c r="B312" s="70"/>
      <c r="C312" s="128"/>
      <c r="D312" s="134"/>
    </row>
    <row r="313" spans="1:4" ht="12">
      <c r="A313" s="145"/>
      <c r="B313" s="86"/>
      <c r="C313" s="131" t="s">
        <v>199</v>
      </c>
      <c r="D313" s="139">
        <f>D315+D316+D317+D319+D331+D339+D343+D351+D355+D363</f>
        <v>121840600</v>
      </c>
    </row>
    <row r="314" spans="1:4" ht="12">
      <c r="A314" s="146"/>
      <c r="B314" s="87"/>
      <c r="C314" s="105"/>
      <c r="D314" s="148"/>
    </row>
    <row r="315" spans="1:4" ht="12">
      <c r="A315" s="128">
        <v>346</v>
      </c>
      <c r="B315" s="70"/>
      <c r="C315" s="128" t="s">
        <v>354</v>
      </c>
      <c r="D315" s="149">
        <v>900000</v>
      </c>
    </row>
    <row r="316" spans="1:4" ht="12">
      <c r="A316" s="128">
        <v>347</v>
      </c>
      <c r="B316" s="70"/>
      <c r="C316" s="128" t="s">
        <v>355</v>
      </c>
      <c r="D316" s="149">
        <v>100000</v>
      </c>
    </row>
    <row r="317" spans="1:4" ht="12">
      <c r="A317" s="128">
        <v>1236</v>
      </c>
      <c r="B317" s="70"/>
      <c r="C317" s="128" t="s">
        <v>356</v>
      </c>
      <c r="D317" s="149">
        <v>1500000</v>
      </c>
    </row>
    <row r="318" spans="1:4" ht="12">
      <c r="A318" s="146"/>
      <c r="B318" s="87"/>
      <c r="C318" s="105"/>
      <c r="D318" s="134"/>
    </row>
    <row r="319" spans="1:4" ht="12">
      <c r="A319" s="124"/>
      <c r="B319" s="70"/>
      <c r="C319" s="27" t="s">
        <v>137</v>
      </c>
      <c r="D319" s="147">
        <f>SUM(D320:D330)</f>
        <v>3099600</v>
      </c>
    </row>
    <row r="320" spans="1:4" ht="12">
      <c r="A320" s="124" t="s">
        <v>357</v>
      </c>
      <c r="B320" s="3"/>
      <c r="C320" s="128"/>
      <c r="D320" s="147"/>
    </row>
    <row r="321" spans="1:4" ht="12">
      <c r="A321" s="124">
        <v>301</v>
      </c>
      <c r="B321" s="4"/>
      <c r="C321" s="128" t="s">
        <v>129</v>
      </c>
      <c r="D321" s="134">
        <v>324860</v>
      </c>
    </row>
    <row r="322" spans="1:4" ht="12">
      <c r="A322" s="124">
        <v>302</v>
      </c>
      <c r="B322" s="4"/>
      <c r="C322" s="128" t="s">
        <v>130</v>
      </c>
      <c r="D322" s="134">
        <v>484390</v>
      </c>
    </row>
    <row r="323" spans="1:4" ht="12">
      <c r="A323" s="124">
        <v>303</v>
      </c>
      <c r="B323" s="4"/>
      <c r="C323" s="128" t="s">
        <v>131</v>
      </c>
      <c r="D323" s="134">
        <v>258640</v>
      </c>
    </row>
    <row r="324" spans="1:4" ht="12">
      <c r="A324" s="124">
        <v>309</v>
      </c>
      <c r="B324" s="4"/>
      <c r="C324" s="128" t="s">
        <v>244</v>
      </c>
      <c r="D324" s="134">
        <v>629470</v>
      </c>
    </row>
    <row r="325" spans="1:4" ht="12">
      <c r="A325" s="124">
        <v>310</v>
      </c>
      <c r="B325" s="4"/>
      <c r="C325" s="128" t="s">
        <v>132</v>
      </c>
      <c r="D325" s="134">
        <v>282410</v>
      </c>
    </row>
    <row r="326" spans="1:4" ht="12">
      <c r="A326" s="124">
        <v>311</v>
      </c>
      <c r="B326" s="4"/>
      <c r="C326" s="128" t="s">
        <v>133</v>
      </c>
      <c r="D326" s="134">
        <v>284770</v>
      </c>
    </row>
    <row r="327" spans="1:4" ht="12">
      <c r="A327" s="124">
        <v>312</v>
      </c>
      <c r="B327" s="4"/>
      <c r="C327" s="128" t="s">
        <v>134</v>
      </c>
      <c r="D327" s="134">
        <v>427050</v>
      </c>
    </row>
    <row r="328" spans="1:4" ht="12">
      <c r="A328" s="124">
        <v>313</v>
      </c>
      <c r="B328" s="4"/>
      <c r="C328" s="128" t="s">
        <v>135</v>
      </c>
      <c r="D328" s="134">
        <v>61670</v>
      </c>
    </row>
    <row r="329" spans="1:4" ht="12">
      <c r="A329" s="124">
        <v>318</v>
      </c>
      <c r="B329" s="4"/>
      <c r="C329" s="128" t="s">
        <v>136</v>
      </c>
      <c r="D329" s="134">
        <v>346340</v>
      </c>
    </row>
    <row r="330" spans="1:5" ht="12.75">
      <c r="A330" s="146"/>
      <c r="B330" s="87"/>
      <c r="C330" s="105"/>
      <c r="D330" s="148"/>
      <c r="E330" s="72"/>
    </row>
    <row r="331" spans="1:5" ht="12.75">
      <c r="A331" s="100">
        <v>24</v>
      </c>
      <c r="B331" s="85">
        <v>2310</v>
      </c>
      <c r="C331" s="100" t="s">
        <v>98</v>
      </c>
      <c r="D331" s="148">
        <f>SUM(D332:D338)</f>
        <v>9511000</v>
      </c>
      <c r="E331" s="73"/>
    </row>
    <row r="332" spans="1:5" ht="12.75">
      <c r="A332" s="128"/>
      <c r="B332" s="85">
        <v>2321</v>
      </c>
      <c r="C332" s="128" t="s">
        <v>99</v>
      </c>
      <c r="D332" s="149"/>
      <c r="E332" s="73"/>
    </row>
    <row r="333" spans="1:5" ht="12.75">
      <c r="A333" s="128"/>
      <c r="B333" s="70"/>
      <c r="C333" s="130" t="s">
        <v>362</v>
      </c>
      <c r="D333" s="149">
        <v>810000</v>
      </c>
      <c r="E333" s="73"/>
    </row>
    <row r="334" spans="1:5" ht="12.75">
      <c r="A334" s="128"/>
      <c r="B334" s="70"/>
      <c r="C334" s="130" t="s">
        <v>363</v>
      </c>
      <c r="D334" s="149">
        <v>1500000</v>
      </c>
      <c r="E334" s="73"/>
    </row>
    <row r="335" spans="1:5" ht="12.75">
      <c r="A335" s="128"/>
      <c r="B335" s="70"/>
      <c r="C335" s="130" t="s">
        <v>365</v>
      </c>
      <c r="D335" s="149">
        <v>3701000</v>
      </c>
      <c r="E335" s="73"/>
    </row>
    <row r="336" spans="1:5" ht="12.75">
      <c r="A336" s="128"/>
      <c r="B336" s="70"/>
      <c r="C336" s="130" t="s">
        <v>276</v>
      </c>
      <c r="D336" s="149">
        <v>1200000</v>
      </c>
      <c r="E336" s="73"/>
    </row>
    <row r="337" spans="1:5" ht="12.75">
      <c r="A337" s="128"/>
      <c r="B337" s="70"/>
      <c r="C337" s="130" t="s">
        <v>396</v>
      </c>
      <c r="D337" s="149">
        <v>2300000</v>
      </c>
      <c r="E337" s="73"/>
    </row>
    <row r="338" spans="1:5" ht="12.75">
      <c r="A338" s="128"/>
      <c r="B338" s="70"/>
      <c r="C338" s="130" t="s">
        <v>214</v>
      </c>
      <c r="D338" s="149"/>
      <c r="E338" s="73"/>
    </row>
    <row r="339" spans="1:5" ht="12.75">
      <c r="A339" s="128"/>
      <c r="B339" s="70"/>
      <c r="C339" s="100" t="s">
        <v>104</v>
      </c>
      <c r="D339" s="147">
        <f>SUM(D340:D342)</f>
        <v>500000</v>
      </c>
      <c r="E339" s="73"/>
    </row>
    <row r="340" spans="1:5" ht="12.75">
      <c r="A340" s="124">
        <v>1006</v>
      </c>
      <c r="B340" s="4">
        <v>3633</v>
      </c>
      <c r="C340" s="128" t="s">
        <v>201</v>
      </c>
      <c r="D340" s="149">
        <v>500000</v>
      </c>
      <c r="E340" s="73"/>
    </row>
    <row r="341" spans="1:5" ht="12.75">
      <c r="A341" s="124"/>
      <c r="B341" s="4"/>
      <c r="C341" s="128" t="s">
        <v>202</v>
      </c>
      <c r="D341" s="149"/>
      <c r="E341" s="73"/>
    </row>
    <row r="342" spans="1:5" ht="12.75">
      <c r="A342" s="128"/>
      <c r="B342" s="70"/>
      <c r="C342" s="128"/>
      <c r="D342" s="149"/>
      <c r="E342" s="73"/>
    </row>
    <row r="343" spans="1:4" ht="12">
      <c r="A343" s="128"/>
      <c r="B343" s="70"/>
      <c r="C343" s="100" t="s">
        <v>101</v>
      </c>
      <c r="D343" s="147">
        <f>SUM(D344:D350)</f>
        <v>9940000</v>
      </c>
    </row>
    <row r="344" spans="1:4" ht="12">
      <c r="A344" s="132">
        <v>1114</v>
      </c>
      <c r="B344" s="4">
        <v>2219</v>
      </c>
      <c r="C344" s="128" t="s">
        <v>102</v>
      </c>
      <c r="D344" s="134">
        <v>50000</v>
      </c>
    </row>
    <row r="345" spans="1:4" ht="12">
      <c r="A345" s="26">
        <v>201422</v>
      </c>
      <c r="B345" s="4">
        <v>2212</v>
      </c>
      <c r="C345" s="128" t="s">
        <v>434</v>
      </c>
      <c r="D345" s="134">
        <v>50000</v>
      </c>
    </row>
    <row r="346" spans="1:4" ht="12">
      <c r="A346" s="22">
        <v>201602</v>
      </c>
      <c r="B346" s="4">
        <v>2212</v>
      </c>
      <c r="C346" s="128" t="s">
        <v>246</v>
      </c>
      <c r="D346" s="134">
        <v>480000</v>
      </c>
    </row>
    <row r="347" spans="1:4" ht="12">
      <c r="A347" s="26">
        <v>201706</v>
      </c>
      <c r="B347" s="4">
        <v>2212</v>
      </c>
      <c r="C347" s="128" t="s">
        <v>200</v>
      </c>
      <c r="D347" s="134">
        <v>7860000</v>
      </c>
    </row>
    <row r="348" spans="1:4" ht="12">
      <c r="A348" s="26">
        <v>201708</v>
      </c>
      <c r="B348" s="4">
        <v>2212</v>
      </c>
      <c r="C348" s="128" t="s">
        <v>103</v>
      </c>
      <c r="D348" s="134">
        <v>100000</v>
      </c>
    </row>
    <row r="349" spans="1:8" s="1" customFormat="1" ht="12.75" customHeight="1">
      <c r="A349" s="26">
        <v>201901</v>
      </c>
      <c r="B349" s="8">
        <v>2212</v>
      </c>
      <c r="C349" s="128" t="s">
        <v>400</v>
      </c>
      <c r="D349" s="134">
        <v>1400000</v>
      </c>
      <c r="E349" s="6"/>
      <c r="F349" s="6"/>
      <c r="G349" s="6"/>
      <c r="H349" s="6"/>
    </row>
    <row r="350" spans="1:8" s="1" customFormat="1" ht="12">
      <c r="A350" s="132"/>
      <c r="B350" s="4"/>
      <c r="C350" s="128"/>
      <c r="D350" s="134"/>
      <c r="E350" s="6"/>
      <c r="F350" s="6"/>
      <c r="G350" s="6"/>
      <c r="H350" s="6"/>
    </row>
    <row r="351" spans="1:8" s="1" customFormat="1" ht="12">
      <c r="A351" s="132"/>
      <c r="B351" s="4"/>
      <c r="C351" s="100" t="s">
        <v>247</v>
      </c>
      <c r="D351" s="147">
        <f>SUM(D352:D353)</f>
        <v>1120000</v>
      </c>
      <c r="E351" s="6"/>
      <c r="F351" s="6"/>
      <c r="G351" s="6"/>
      <c r="H351" s="6"/>
    </row>
    <row r="352" spans="1:8" s="1" customFormat="1" ht="12">
      <c r="A352" s="25">
        <v>201703</v>
      </c>
      <c r="B352" s="7"/>
      <c r="C352" s="132" t="s">
        <v>381</v>
      </c>
      <c r="D352" s="134">
        <v>820000</v>
      </c>
      <c r="E352" s="6"/>
      <c r="F352" s="6"/>
      <c r="G352" s="6"/>
      <c r="H352" s="6"/>
    </row>
    <row r="353" spans="1:8" s="1" customFormat="1" ht="12">
      <c r="A353" s="26">
        <v>201715</v>
      </c>
      <c r="B353" s="4">
        <v>3639</v>
      </c>
      <c r="C353" s="128" t="s">
        <v>248</v>
      </c>
      <c r="D353" s="134">
        <v>300000</v>
      </c>
      <c r="E353" s="6"/>
      <c r="F353" s="6"/>
      <c r="G353" s="6"/>
      <c r="H353" s="6"/>
    </row>
    <row r="354" spans="1:8" s="1" customFormat="1" ht="12">
      <c r="A354" s="128"/>
      <c r="B354" s="70"/>
      <c r="C354" s="128"/>
      <c r="D354" s="134"/>
      <c r="E354" s="6"/>
      <c r="F354" s="6"/>
      <c r="G354" s="6"/>
      <c r="H354" s="6"/>
    </row>
    <row r="355" spans="1:8" s="1" customFormat="1" ht="12">
      <c r="A355" s="128"/>
      <c r="B355" s="70"/>
      <c r="C355" s="100" t="s">
        <v>249</v>
      </c>
      <c r="D355" s="147">
        <f>SUM(D356:D362)</f>
        <v>84400000</v>
      </c>
      <c r="E355" s="6"/>
      <c r="F355" s="6"/>
      <c r="G355" s="6"/>
      <c r="H355" s="6"/>
    </row>
    <row r="356" spans="1:8" s="1" customFormat="1" ht="12">
      <c r="A356" s="128">
        <v>3322</v>
      </c>
      <c r="B356" s="70">
        <v>3322</v>
      </c>
      <c r="C356" s="128" t="s">
        <v>100</v>
      </c>
      <c r="D356" s="134">
        <v>500000</v>
      </c>
      <c r="E356" s="6"/>
      <c r="F356" s="6"/>
      <c r="G356" s="6"/>
      <c r="H356" s="6"/>
    </row>
    <row r="357" spans="1:8" s="1" customFormat="1" ht="12">
      <c r="A357" s="22">
        <v>201519</v>
      </c>
      <c r="B357" s="6">
        <v>3113</v>
      </c>
      <c r="C357" s="128" t="s">
        <v>374</v>
      </c>
      <c r="D357" s="134">
        <v>12000000</v>
      </c>
      <c r="E357" s="6"/>
      <c r="F357" s="6"/>
      <c r="G357" s="6"/>
      <c r="H357" s="6"/>
    </row>
    <row r="358" spans="1:8" s="1" customFormat="1" ht="12">
      <c r="A358" s="71">
        <v>201608</v>
      </c>
      <c r="B358" s="70">
        <v>3114</v>
      </c>
      <c r="C358" s="128" t="s">
        <v>250</v>
      </c>
      <c r="D358" s="134">
        <v>500000</v>
      </c>
      <c r="E358" s="6"/>
      <c r="F358" s="6"/>
      <c r="G358" s="6"/>
      <c r="H358" s="6"/>
    </row>
    <row r="359" spans="1:8" s="1" customFormat="1" ht="12">
      <c r="A359" s="22">
        <v>201620</v>
      </c>
      <c r="B359" s="6">
        <v>3111</v>
      </c>
      <c r="C359" s="128" t="s">
        <v>411</v>
      </c>
      <c r="D359" s="134">
        <v>1300000</v>
      </c>
      <c r="E359" s="6"/>
      <c r="F359" s="6"/>
      <c r="G359" s="6"/>
      <c r="H359" s="6"/>
    </row>
    <row r="360" spans="1:8" s="1" customFormat="1" ht="12">
      <c r="A360" s="22">
        <v>201713</v>
      </c>
      <c r="B360" s="4">
        <v>3113</v>
      </c>
      <c r="C360" s="128" t="s">
        <v>375</v>
      </c>
      <c r="D360" s="134">
        <v>70000000</v>
      </c>
      <c r="E360" s="6"/>
      <c r="F360" s="6"/>
      <c r="G360" s="6"/>
      <c r="H360" s="6"/>
    </row>
    <row r="361" spans="1:8" s="1" customFormat="1" ht="12">
      <c r="A361" s="22">
        <v>201802</v>
      </c>
      <c r="B361" s="8">
        <v>4350</v>
      </c>
      <c r="C361" s="128" t="s">
        <v>376</v>
      </c>
      <c r="D361" s="134">
        <v>100000</v>
      </c>
      <c r="E361" s="6"/>
      <c r="F361" s="6"/>
      <c r="G361" s="6"/>
      <c r="H361" s="6"/>
    </row>
    <row r="362" spans="1:8" s="1" customFormat="1" ht="12">
      <c r="A362" s="123"/>
      <c r="B362" s="8"/>
      <c r="C362" s="128"/>
      <c r="D362" s="134"/>
      <c r="E362" s="6"/>
      <c r="F362" s="6"/>
      <c r="G362" s="6"/>
      <c r="H362" s="6"/>
    </row>
    <row r="363" spans="1:8" s="1" customFormat="1" ht="12">
      <c r="A363" s="128"/>
      <c r="B363" s="70"/>
      <c r="C363" s="100" t="s">
        <v>105</v>
      </c>
      <c r="D363" s="147">
        <f>SUM(D364:D370)</f>
        <v>10770000</v>
      </c>
      <c r="E363" s="6"/>
      <c r="F363" s="6"/>
      <c r="G363" s="6"/>
      <c r="H363" s="6"/>
    </row>
    <row r="364" spans="1:8" s="1" customFormat="1" ht="12">
      <c r="A364" s="22">
        <v>201619</v>
      </c>
      <c r="B364" s="6">
        <v>3419</v>
      </c>
      <c r="C364" s="132" t="s">
        <v>213</v>
      </c>
      <c r="D364" s="134">
        <v>500000</v>
      </c>
      <c r="E364" s="6"/>
      <c r="F364" s="6"/>
      <c r="G364" s="6"/>
      <c r="H364" s="6"/>
    </row>
    <row r="365" spans="1:8" s="1" customFormat="1" ht="12">
      <c r="A365" s="22">
        <v>201621</v>
      </c>
      <c r="B365" s="6"/>
      <c r="C365" s="132" t="s">
        <v>253</v>
      </c>
      <c r="D365" s="134">
        <v>100000</v>
      </c>
      <c r="E365" s="6"/>
      <c r="F365" s="6"/>
      <c r="G365" s="6"/>
      <c r="H365" s="6"/>
    </row>
    <row r="366" spans="1:8" s="1" customFormat="1" ht="12">
      <c r="A366" s="22">
        <v>201701</v>
      </c>
      <c r="B366" s="7">
        <v>2341</v>
      </c>
      <c r="C366" s="132" t="s">
        <v>254</v>
      </c>
      <c r="D366" s="134">
        <v>170000</v>
      </c>
      <c r="E366" s="6"/>
      <c r="F366" s="6"/>
      <c r="G366" s="6"/>
      <c r="H366" s="6"/>
    </row>
    <row r="367" spans="1:4" ht="12">
      <c r="A367" s="22">
        <v>201902</v>
      </c>
      <c r="B367" s="70">
        <v>5512</v>
      </c>
      <c r="C367" s="128" t="s">
        <v>397</v>
      </c>
      <c r="D367" s="134">
        <v>8100000</v>
      </c>
    </row>
    <row r="368" spans="1:4" ht="12">
      <c r="A368" s="22">
        <v>201903</v>
      </c>
      <c r="B368" s="70">
        <v>2219</v>
      </c>
      <c r="C368" s="128" t="s">
        <v>398</v>
      </c>
      <c r="D368" s="134">
        <v>100000</v>
      </c>
    </row>
    <row r="369" spans="1:4" ht="12">
      <c r="A369" s="22">
        <v>201904</v>
      </c>
      <c r="B369" s="70">
        <v>2321</v>
      </c>
      <c r="C369" s="128" t="s">
        <v>466</v>
      </c>
      <c r="D369" s="134">
        <v>1800000</v>
      </c>
    </row>
    <row r="370" spans="1:4" ht="12">
      <c r="A370" s="124"/>
      <c r="B370" s="4"/>
      <c r="C370" s="27"/>
      <c r="D370" s="134"/>
    </row>
    <row r="371" spans="1:4" ht="12">
      <c r="A371" s="67"/>
      <c r="B371" s="68"/>
      <c r="C371" s="67"/>
      <c r="D371" s="137"/>
    </row>
    <row r="372" spans="1:4" ht="12">
      <c r="A372" s="67" t="s">
        <v>21</v>
      </c>
      <c r="B372" s="68"/>
      <c r="C372" s="67"/>
      <c r="D372" s="140">
        <f>D131+D135+D139+D145+D183+D205+D214+D222+D244+D254+D266+D268+D273+D276+D288+D297+D303+D305+D313</f>
        <v>224821299.6</v>
      </c>
    </row>
    <row r="373" spans="1:4" ht="12">
      <c r="A373" s="129"/>
      <c r="B373" s="64"/>
      <c r="C373" s="67"/>
      <c r="D373" s="137"/>
    </row>
    <row r="374" spans="1:4" ht="12">
      <c r="A374" s="27" t="s">
        <v>3</v>
      </c>
      <c r="B374" s="4"/>
      <c r="C374" s="124"/>
      <c r="D374" s="134">
        <f>D124-D372</f>
        <v>0</v>
      </c>
    </row>
    <row r="375" spans="1:4" ht="12">
      <c r="A375" s="132"/>
      <c r="B375" s="4"/>
      <c r="C375" s="124"/>
      <c r="D375" s="134"/>
    </row>
    <row r="376" spans="1:4" ht="12">
      <c r="A376" s="124"/>
      <c r="B376" s="4"/>
      <c r="C376" s="124"/>
      <c r="D376" s="134"/>
    </row>
    <row r="377" spans="1:3" ht="12">
      <c r="A377" s="124"/>
      <c r="B377" s="4"/>
      <c r="C377" s="124"/>
    </row>
    <row r="378" spans="1:3" ht="12">
      <c r="A378" s="124"/>
      <c r="B378" s="4"/>
      <c r="C378" s="124"/>
    </row>
    <row r="379" spans="1:3" ht="12">
      <c r="A379" s="74" t="s">
        <v>22</v>
      </c>
      <c r="B379" s="3"/>
      <c r="C379" s="27"/>
    </row>
    <row r="380" spans="1:3" ht="12">
      <c r="A380" s="74" t="s">
        <v>23</v>
      </c>
      <c r="B380" s="3"/>
      <c r="C380" s="27"/>
    </row>
    <row r="381" spans="1:8" s="31" customFormat="1" ht="12">
      <c r="A381" s="74"/>
      <c r="B381" s="3"/>
      <c r="C381" s="27"/>
      <c r="D381" s="141"/>
      <c r="E381" s="6"/>
      <c r="F381" s="6"/>
      <c r="G381" s="6"/>
      <c r="H381" s="6"/>
    </row>
    <row r="382" spans="1:8" s="31" customFormat="1" ht="12">
      <c r="A382" s="74" t="s">
        <v>16</v>
      </c>
      <c r="B382" s="3"/>
      <c r="C382" s="27"/>
      <c r="D382" s="141"/>
      <c r="E382" s="6"/>
      <c r="F382" s="6"/>
      <c r="G382" s="6"/>
      <c r="H382" s="6"/>
    </row>
    <row r="383" spans="1:8" s="31" customFormat="1" ht="12">
      <c r="A383" s="74" t="s">
        <v>18</v>
      </c>
      <c r="B383" s="3"/>
      <c r="C383" s="27"/>
      <c r="D383" s="141"/>
      <c r="E383" s="6"/>
      <c r="F383" s="6"/>
      <c r="G383" s="6"/>
      <c r="H383" s="6"/>
    </row>
    <row r="384" spans="1:8" s="31" customFormat="1" ht="12">
      <c r="A384" s="74" t="s">
        <v>17</v>
      </c>
      <c r="B384" s="3"/>
      <c r="C384" s="27"/>
      <c r="D384" s="141"/>
      <c r="E384" s="6"/>
      <c r="F384" s="6"/>
      <c r="G384" s="6"/>
      <c r="H384" s="6"/>
    </row>
    <row r="385" spans="1:8" s="31" customFormat="1" ht="12">
      <c r="A385" s="74"/>
      <c r="B385" s="3"/>
      <c r="C385" s="27"/>
      <c r="D385" s="141"/>
      <c r="E385" s="6"/>
      <c r="F385" s="6"/>
      <c r="G385" s="6"/>
      <c r="H385" s="6"/>
    </row>
    <row r="386" spans="1:8" s="31" customFormat="1" ht="12">
      <c r="A386" s="74" t="s">
        <v>128</v>
      </c>
      <c r="B386" s="3"/>
      <c r="C386" s="27"/>
      <c r="D386" s="141"/>
      <c r="E386" s="6"/>
      <c r="F386" s="6"/>
      <c r="G386" s="6"/>
      <c r="H386" s="6"/>
    </row>
    <row r="387" spans="1:8" s="31" customFormat="1" ht="12">
      <c r="A387" s="74" t="s">
        <v>120</v>
      </c>
      <c r="B387" s="3"/>
      <c r="C387" s="27"/>
      <c r="D387" s="141"/>
      <c r="E387" s="6"/>
      <c r="F387" s="6"/>
      <c r="G387" s="6"/>
      <c r="H387" s="6"/>
    </row>
    <row r="388" spans="1:8" s="31" customFormat="1" ht="12">
      <c r="A388" s="74" t="s">
        <v>121</v>
      </c>
      <c r="B388" s="3"/>
      <c r="C388" s="27"/>
      <c r="D388" s="141"/>
      <c r="E388" s="6"/>
      <c r="F388" s="6"/>
      <c r="G388" s="6"/>
      <c r="H388" s="6"/>
    </row>
    <row r="389" spans="1:8" s="31" customFormat="1" ht="12">
      <c r="A389" s="74"/>
      <c r="B389" s="3"/>
      <c r="C389" s="27"/>
      <c r="D389" s="141"/>
      <c r="E389" s="6"/>
      <c r="F389" s="6"/>
      <c r="G389" s="6"/>
      <c r="H389" s="6"/>
    </row>
    <row r="390" spans="1:8" s="31" customFormat="1" ht="12">
      <c r="A390" s="74" t="s">
        <v>122</v>
      </c>
      <c r="B390" s="3"/>
      <c r="C390" s="27"/>
      <c r="D390" s="141"/>
      <c r="E390" s="6"/>
      <c r="F390" s="6"/>
      <c r="G390" s="6"/>
      <c r="H390" s="6"/>
    </row>
    <row r="391" spans="1:8" s="31" customFormat="1" ht="12">
      <c r="A391" s="74" t="s">
        <v>123</v>
      </c>
      <c r="B391" s="3"/>
      <c r="C391" s="27"/>
      <c r="D391" s="141"/>
      <c r="E391" s="6"/>
      <c r="F391" s="6"/>
      <c r="G391" s="6"/>
      <c r="H391" s="6"/>
    </row>
    <row r="392" spans="1:8" s="31" customFormat="1" ht="12">
      <c r="A392" s="74"/>
      <c r="B392" s="3"/>
      <c r="C392" s="27"/>
      <c r="D392" s="141"/>
      <c r="E392" s="6"/>
      <c r="F392" s="6"/>
      <c r="G392" s="6"/>
      <c r="H392" s="6"/>
    </row>
    <row r="393" spans="1:8" s="31" customFormat="1" ht="12">
      <c r="A393" s="27" t="s">
        <v>124</v>
      </c>
      <c r="B393" s="3"/>
      <c r="C393" s="27"/>
      <c r="D393" s="141"/>
      <c r="E393" s="6"/>
      <c r="F393" s="6"/>
      <c r="G393" s="6"/>
      <c r="H393" s="6"/>
    </row>
    <row r="394" spans="1:8" s="31" customFormat="1" ht="12">
      <c r="A394" s="27" t="s">
        <v>125</v>
      </c>
      <c r="B394" s="3"/>
      <c r="C394" s="27"/>
      <c r="D394" s="141"/>
      <c r="E394" s="6"/>
      <c r="F394" s="6"/>
      <c r="G394" s="6"/>
      <c r="H394" s="6"/>
    </row>
    <row r="395" spans="1:8" s="31" customFormat="1" ht="12">
      <c r="A395" s="27" t="s">
        <v>90</v>
      </c>
      <c r="B395" s="3"/>
      <c r="C395" s="27"/>
      <c r="D395" s="141"/>
      <c r="E395" s="6"/>
      <c r="F395" s="6"/>
      <c r="G395" s="6"/>
      <c r="H395" s="6"/>
    </row>
    <row r="396" spans="1:8" s="31" customFormat="1" ht="12">
      <c r="A396" s="27" t="s">
        <v>126</v>
      </c>
      <c r="B396" s="3"/>
      <c r="C396" s="27"/>
      <c r="D396" s="141"/>
      <c r="E396" s="6"/>
      <c r="F396" s="6"/>
      <c r="G396" s="6"/>
      <c r="H396" s="6"/>
    </row>
    <row r="397" spans="1:8" s="31" customFormat="1" ht="12">
      <c r="A397" s="27" t="s">
        <v>127</v>
      </c>
      <c r="B397" s="3"/>
      <c r="C397" s="27"/>
      <c r="D397" s="141"/>
      <c r="E397" s="6"/>
      <c r="F397" s="6"/>
      <c r="G397" s="6"/>
      <c r="H397" s="6"/>
    </row>
    <row r="398" spans="1:8" s="31" customFormat="1" ht="12">
      <c r="A398" s="27"/>
      <c r="B398" s="3"/>
      <c r="C398" s="27"/>
      <c r="D398" s="141"/>
      <c r="E398" s="6"/>
      <c r="F398" s="6"/>
      <c r="G398" s="6"/>
      <c r="H398" s="6"/>
    </row>
    <row r="399" spans="1:8" s="31" customFormat="1" ht="12">
      <c r="A399" s="100" t="s">
        <v>279</v>
      </c>
      <c r="B399" s="5"/>
      <c r="C399" s="133"/>
      <c r="D399" s="141"/>
      <c r="E399" s="6"/>
      <c r="F399" s="6"/>
      <c r="G399" s="6"/>
      <c r="H399" s="6"/>
    </row>
    <row r="400" spans="1:8" s="31" customFormat="1" ht="12">
      <c r="A400" s="105" t="s">
        <v>425</v>
      </c>
      <c r="B400" s="5"/>
      <c r="C400" s="133"/>
      <c r="D400" s="141"/>
      <c r="E400" s="6"/>
      <c r="F400" s="6"/>
      <c r="G400" s="6"/>
      <c r="H400" s="6"/>
    </row>
    <row r="401" spans="1:8" s="31" customFormat="1" ht="12">
      <c r="A401" s="105" t="s">
        <v>426</v>
      </c>
      <c r="B401" s="5"/>
      <c r="C401" s="133"/>
      <c r="D401" s="141"/>
      <c r="E401" s="6"/>
      <c r="F401" s="6"/>
      <c r="G401" s="6"/>
      <c r="H401" s="6"/>
    </row>
    <row r="402" spans="1:8" s="31" customFormat="1" ht="12">
      <c r="A402" s="100" t="s">
        <v>480</v>
      </c>
      <c r="B402" s="5"/>
      <c r="C402" s="133"/>
      <c r="D402" s="141"/>
      <c r="E402" s="6"/>
      <c r="F402" s="6"/>
      <c r="G402" s="6"/>
      <c r="H402" s="6"/>
    </row>
    <row r="403" spans="1:8" s="31" customFormat="1" ht="12">
      <c r="A403" s="100" t="s">
        <v>481</v>
      </c>
      <c r="B403" s="5"/>
      <c r="C403" s="133"/>
      <c r="D403" s="141"/>
      <c r="E403" s="6"/>
      <c r="F403" s="6"/>
      <c r="G403" s="6"/>
      <c r="H403" s="6"/>
    </row>
    <row r="404" spans="1:8" s="31" customFormat="1" ht="12">
      <c r="A404" s="100" t="s">
        <v>427</v>
      </c>
      <c r="B404" s="5"/>
      <c r="C404" s="133"/>
      <c r="D404" s="141"/>
      <c r="E404" s="6"/>
      <c r="F404" s="6"/>
      <c r="G404" s="6"/>
      <c r="H404" s="6"/>
    </row>
    <row r="405" spans="1:8" s="31" customFormat="1" ht="12">
      <c r="A405" s="100" t="s">
        <v>428</v>
      </c>
      <c r="B405" s="5"/>
      <c r="C405" s="133"/>
      <c r="D405" s="141"/>
      <c r="E405" s="6"/>
      <c r="F405" s="6"/>
      <c r="G405" s="6"/>
      <c r="H405" s="6"/>
    </row>
    <row r="406" spans="1:8" s="31" customFormat="1" ht="12">
      <c r="A406" s="100"/>
      <c r="B406" s="5"/>
      <c r="C406" s="133"/>
      <c r="D406" s="141"/>
      <c r="E406" s="6"/>
      <c r="F406" s="6"/>
      <c r="G406" s="6"/>
      <c r="H406" s="6"/>
    </row>
    <row r="408" spans="1:8" s="31" customFormat="1" ht="12">
      <c r="A408" s="123" t="s">
        <v>265</v>
      </c>
      <c r="B408" s="6"/>
      <c r="C408" s="123"/>
      <c r="D408" s="141"/>
      <c r="E408" s="6"/>
      <c r="F408" s="6"/>
      <c r="G408" s="6"/>
      <c r="H408" s="6"/>
    </row>
  </sheetData>
  <sheetProtection/>
  <printOptions gridLines="1"/>
  <pageMargins left="0.3937007874015748" right="0.11811023622047245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5"/>
  <sheetViews>
    <sheetView zoomScale="125" zoomScaleNormal="125" zoomScalePageLayoutView="0" workbookViewId="0" topLeftCell="A1">
      <pane ySplit="5" topLeftCell="A30" activePane="bottomLeft" state="frozen"/>
      <selection pane="topLeft" activeCell="A1" sqref="A1"/>
      <selection pane="bottomLeft" activeCell="B22" sqref="B22:F24"/>
    </sheetView>
  </sheetViews>
  <sheetFormatPr defaultColWidth="9.140625" defaultRowHeight="12.75"/>
  <cols>
    <col min="1" max="1" width="6.28125" style="157" customWidth="1"/>
    <col min="2" max="2" width="4.7109375" style="158" customWidth="1"/>
    <col min="3" max="3" width="55.57421875" style="158" customWidth="1"/>
    <col min="4" max="4" width="11.421875" style="158" customWidth="1"/>
    <col min="5" max="5" width="11.28125" style="163" customWidth="1"/>
    <col min="6" max="6" width="10.7109375" style="158" customWidth="1"/>
    <col min="7" max="16384" width="9.140625" style="157" customWidth="1"/>
  </cols>
  <sheetData>
    <row r="1" spans="1:7" s="154" customFormat="1" ht="12.75">
      <c r="A1" s="150" t="s">
        <v>506</v>
      </c>
      <c r="B1" s="151"/>
      <c r="C1" s="151"/>
      <c r="D1" s="151"/>
      <c r="E1" s="152"/>
      <c r="F1" s="151"/>
      <c r="G1" s="153"/>
    </row>
    <row r="2" spans="1:7" s="154" customFormat="1" ht="12.75">
      <c r="A2" s="150" t="s">
        <v>736</v>
      </c>
      <c r="B2" s="151"/>
      <c r="C2" s="151"/>
      <c r="D2" s="151"/>
      <c r="E2" s="152"/>
      <c r="F2" s="151"/>
      <c r="G2" s="153"/>
    </row>
    <row r="3" spans="1:7" ht="12.75">
      <c r="A3" s="150" t="s">
        <v>735</v>
      </c>
      <c r="B3" s="155"/>
      <c r="C3" s="155"/>
      <c r="D3" s="155"/>
      <c r="E3" s="152"/>
      <c r="F3" s="155"/>
      <c r="G3" s="156"/>
    </row>
    <row r="4" spans="4:6" ht="12.75">
      <c r="D4" s="159" t="s">
        <v>493</v>
      </c>
      <c r="E4" s="160" t="s">
        <v>494</v>
      </c>
      <c r="F4" s="159" t="s">
        <v>495</v>
      </c>
    </row>
    <row r="5" spans="2:6" s="154" customFormat="1" ht="12.75">
      <c r="B5" s="161"/>
      <c r="C5" s="161"/>
      <c r="D5" s="159" t="s">
        <v>496</v>
      </c>
      <c r="E5" s="160" t="s">
        <v>497</v>
      </c>
      <c r="F5" s="159" t="s">
        <v>489</v>
      </c>
    </row>
    <row r="6" spans="1:6" s="154" customFormat="1" ht="15">
      <c r="A6" s="162" t="s">
        <v>498</v>
      </c>
      <c r="B6" s="161"/>
      <c r="C6" s="161"/>
      <c r="D6" s="159"/>
      <c r="E6" s="160"/>
      <c r="F6" s="159"/>
    </row>
    <row r="7" spans="1:6" s="154" customFormat="1" ht="12.75">
      <c r="A7" s="154" t="s">
        <v>0</v>
      </c>
      <c r="B7" s="154" t="s">
        <v>499</v>
      </c>
      <c r="C7" s="161"/>
      <c r="D7" s="161"/>
      <c r="E7" s="163"/>
      <c r="F7" s="161"/>
    </row>
    <row r="8" spans="3:6" s="154" customFormat="1" ht="12.75">
      <c r="C8" s="161"/>
      <c r="D8" s="161"/>
      <c r="E8" s="163"/>
      <c r="F8" s="161"/>
    </row>
    <row r="9" spans="1:6" s="154" customFormat="1" ht="12.75">
      <c r="A9" s="13">
        <v>3113</v>
      </c>
      <c r="B9" s="13">
        <v>2122</v>
      </c>
      <c r="C9" s="13" t="s">
        <v>749</v>
      </c>
      <c r="D9" s="15">
        <v>23427</v>
      </c>
      <c r="E9" s="163">
        <v>16906</v>
      </c>
      <c r="F9" s="165">
        <f>SUM(D9:E9)</f>
        <v>40333</v>
      </c>
    </row>
    <row r="10" spans="1:6" s="154" customFormat="1" ht="12.75">
      <c r="A10" s="13">
        <v>3122</v>
      </c>
      <c r="B10" s="14">
        <v>2122</v>
      </c>
      <c r="C10" s="13" t="s">
        <v>757</v>
      </c>
      <c r="D10" s="15">
        <v>41882</v>
      </c>
      <c r="E10" s="163">
        <v>13785</v>
      </c>
      <c r="F10" s="165">
        <f>SUM(D10:E10)</f>
        <v>55667</v>
      </c>
    </row>
    <row r="11" spans="1:6" s="154" customFormat="1" ht="12.75">
      <c r="A11" s="13"/>
      <c r="B11" s="13"/>
      <c r="C11" s="70"/>
      <c r="D11" s="15"/>
      <c r="E11" s="88"/>
      <c r="F11" s="89"/>
    </row>
    <row r="12" spans="1:6" s="154" customFormat="1" ht="12.75">
      <c r="A12" s="154" t="s">
        <v>588</v>
      </c>
      <c r="B12" s="158"/>
      <c r="C12" s="158"/>
      <c r="D12" s="167" t="s">
        <v>500</v>
      </c>
      <c r="E12" s="163">
        <f>SUM(E8:E11)</f>
        <v>30691</v>
      </c>
      <c r="F12" s="167" t="s">
        <v>500</v>
      </c>
    </row>
    <row r="13" spans="4:6" ht="12.75">
      <c r="D13" s="165"/>
      <c r="F13" s="165"/>
    </row>
    <row r="14" spans="1:6" s="154" customFormat="1" ht="12.75">
      <c r="A14" s="154" t="s">
        <v>747</v>
      </c>
      <c r="B14" s="161"/>
      <c r="C14" s="161"/>
      <c r="D14" s="167" t="s">
        <v>500</v>
      </c>
      <c r="E14" s="163">
        <f>'RO č.8 RM'!E17</f>
        <v>214198518.21</v>
      </c>
      <c r="F14" s="167" t="s">
        <v>500</v>
      </c>
    </row>
    <row r="15" spans="1:6" s="154" customFormat="1" ht="12.75">
      <c r="A15" s="150" t="s">
        <v>748</v>
      </c>
      <c r="B15" s="151"/>
      <c r="C15" s="151"/>
      <c r="D15" s="168" t="s">
        <v>500</v>
      </c>
      <c r="E15" s="152">
        <f>SUM(E12+E14)</f>
        <v>214229209.21</v>
      </c>
      <c r="F15" s="168" t="s">
        <v>500</v>
      </c>
    </row>
    <row r="16" spans="4:7" ht="12.75">
      <c r="D16" s="165"/>
      <c r="F16" s="165"/>
      <c r="G16" s="169"/>
    </row>
    <row r="17" spans="1:6" s="154" customFormat="1" ht="12.75">
      <c r="A17" s="154" t="s">
        <v>12</v>
      </c>
      <c r="B17" s="161"/>
      <c r="C17" s="161"/>
      <c r="D17" s="163"/>
      <c r="E17" s="163"/>
      <c r="F17" s="163"/>
    </row>
    <row r="18" spans="2:6" s="154" customFormat="1" ht="12.75">
      <c r="B18" s="161"/>
      <c r="C18" s="161"/>
      <c r="D18" s="163"/>
      <c r="E18" s="163"/>
      <c r="F18" s="163"/>
    </row>
    <row r="19" spans="2:6" s="154" customFormat="1" ht="12.75">
      <c r="B19" s="13">
        <v>8113</v>
      </c>
      <c r="C19" s="13" t="s">
        <v>752</v>
      </c>
      <c r="D19" s="15"/>
      <c r="E19" s="163"/>
      <c r="F19" s="163"/>
    </row>
    <row r="20" spans="2:6" s="154" customFormat="1" ht="12.75">
      <c r="B20" s="13"/>
      <c r="C20" s="13" t="s">
        <v>751</v>
      </c>
      <c r="D20" s="15">
        <v>0</v>
      </c>
      <c r="E20" s="163">
        <v>30000000</v>
      </c>
      <c r="F20" s="165">
        <f>SUM(D20:E20)</f>
        <v>30000000</v>
      </c>
    </row>
    <row r="21" spans="2:6" s="154" customFormat="1" ht="12.75">
      <c r="B21" s="13"/>
      <c r="C21" s="13"/>
      <c r="D21" s="15"/>
      <c r="E21" s="163"/>
      <c r="F21" s="163"/>
    </row>
    <row r="22" spans="2:6" s="154" customFormat="1" ht="12.75">
      <c r="B22" s="13">
        <v>8114</v>
      </c>
      <c r="C22" s="13" t="s">
        <v>753</v>
      </c>
      <c r="D22" s="15"/>
      <c r="E22" s="163"/>
      <c r="F22" s="163"/>
    </row>
    <row r="23" spans="2:6" s="154" customFormat="1" ht="12.75">
      <c r="B23" s="13"/>
      <c r="C23" s="13" t="s">
        <v>754</v>
      </c>
      <c r="D23" s="15">
        <v>0</v>
      </c>
      <c r="E23" s="163">
        <v>-30000000</v>
      </c>
      <c r="F23" s="165">
        <f>SUM(D23:E23)</f>
        <v>-30000000</v>
      </c>
    </row>
    <row r="24" spans="1:6" ht="12.75">
      <c r="A24" s="170"/>
      <c r="B24" s="13"/>
      <c r="C24" s="13" t="s">
        <v>755</v>
      </c>
      <c r="D24" s="78"/>
      <c r="F24" s="165"/>
    </row>
    <row r="25" spans="1:6" ht="12.75">
      <c r="A25" s="170"/>
      <c r="B25" s="13"/>
      <c r="C25" s="13"/>
      <c r="D25" s="78"/>
      <c r="F25" s="165"/>
    </row>
    <row r="26" spans="1:6" s="154" customFormat="1" ht="12.75">
      <c r="A26" s="154" t="s">
        <v>502</v>
      </c>
      <c r="B26" s="161"/>
      <c r="C26" s="161"/>
      <c r="D26" s="167" t="s">
        <v>500</v>
      </c>
      <c r="E26" s="163">
        <f>SUM(E17:E24)</f>
        <v>0</v>
      </c>
      <c r="F26" s="167" t="s">
        <v>500</v>
      </c>
    </row>
    <row r="27" spans="1:6" s="154" customFormat="1" ht="12.75">
      <c r="A27" s="154" t="s">
        <v>589</v>
      </c>
      <c r="B27" s="161"/>
      <c r="C27" s="161"/>
      <c r="D27" s="167" t="s">
        <v>500</v>
      </c>
      <c r="E27" s="163">
        <f>SUM(E12+E26)</f>
        <v>30691</v>
      </c>
      <c r="F27" s="167" t="s">
        <v>500</v>
      </c>
    </row>
    <row r="28" spans="4:6" ht="12.75">
      <c r="D28" s="165"/>
      <c r="F28" s="165"/>
    </row>
    <row r="29" spans="1:6" s="154" customFormat="1" ht="12.75">
      <c r="A29" s="154" t="s">
        <v>745</v>
      </c>
      <c r="B29" s="161"/>
      <c r="C29" s="161"/>
      <c r="D29" s="167" t="s">
        <v>500</v>
      </c>
      <c r="E29" s="163">
        <f>'RO č.8 RM'!E27</f>
        <v>227770935.35000002</v>
      </c>
      <c r="F29" s="167" t="s">
        <v>500</v>
      </c>
    </row>
    <row r="30" spans="1:6" s="154" customFormat="1" ht="12.75">
      <c r="A30" s="150" t="s">
        <v>746</v>
      </c>
      <c r="B30" s="151"/>
      <c r="C30" s="151"/>
      <c r="D30" s="168" t="s">
        <v>500</v>
      </c>
      <c r="E30" s="152">
        <f>SUM(E27+E29)</f>
        <v>227801626.35000002</v>
      </c>
      <c r="F30" s="168" t="s">
        <v>500</v>
      </c>
    </row>
    <row r="31" spans="2:6" s="154" customFormat="1" ht="12.75">
      <c r="B31" s="161"/>
      <c r="C31" s="161"/>
      <c r="D31" s="163"/>
      <c r="E31" s="163"/>
      <c r="F31" s="163"/>
    </row>
    <row r="32" spans="1:6" s="154" customFormat="1" ht="15">
      <c r="A32" s="162" t="s">
        <v>503</v>
      </c>
      <c r="B32" s="161"/>
      <c r="C32" s="161"/>
      <c r="D32" s="163"/>
      <c r="E32" s="163"/>
      <c r="F32" s="163"/>
    </row>
    <row r="33" spans="1:6" s="154" customFormat="1" ht="12.75">
      <c r="A33" s="154" t="s">
        <v>504</v>
      </c>
      <c r="B33" s="161" t="s">
        <v>0</v>
      </c>
      <c r="C33" s="161"/>
      <c r="D33" s="163"/>
      <c r="E33" s="163"/>
      <c r="F33" s="163"/>
    </row>
    <row r="34" spans="2:6" s="154" customFormat="1" ht="12.75">
      <c r="B34" s="161"/>
      <c r="C34" s="161"/>
      <c r="D34" s="163"/>
      <c r="E34" s="163"/>
      <c r="F34" s="163"/>
    </row>
    <row r="35" spans="1:6" s="154" customFormat="1" ht="12.75">
      <c r="A35" s="70" t="s">
        <v>59</v>
      </c>
      <c r="B35" s="70"/>
      <c r="C35" s="70"/>
      <c r="D35" s="165"/>
      <c r="E35" s="163"/>
      <c r="F35" s="165"/>
    </row>
    <row r="36" spans="1:6" s="154" customFormat="1" ht="12.75">
      <c r="A36" s="70">
        <v>51</v>
      </c>
      <c r="B36" s="70">
        <v>3113</v>
      </c>
      <c r="C36" s="70" t="s">
        <v>750</v>
      </c>
      <c r="D36" s="15">
        <v>23427</v>
      </c>
      <c r="E36" s="163">
        <v>16906</v>
      </c>
      <c r="F36" s="165">
        <f>SUM(D36:E36)</f>
        <v>40333</v>
      </c>
    </row>
    <row r="37" spans="1:6" s="154" customFormat="1" ht="12.75">
      <c r="A37" s="70"/>
      <c r="B37" s="70"/>
      <c r="C37" s="70"/>
      <c r="D37" s="15"/>
      <c r="E37" s="163"/>
      <c r="F37" s="165"/>
    </row>
    <row r="38" spans="1:6" s="154" customFormat="1" ht="12.75">
      <c r="A38" s="70" t="s">
        <v>156</v>
      </c>
      <c r="B38" s="70"/>
      <c r="C38" s="70"/>
      <c r="D38" s="15"/>
      <c r="E38" s="163"/>
      <c r="F38" s="165"/>
    </row>
    <row r="39" spans="1:6" s="154" customFormat="1" ht="12.75">
      <c r="A39" s="70">
        <v>55</v>
      </c>
      <c r="B39" s="70">
        <v>3122</v>
      </c>
      <c r="C39" s="70" t="s">
        <v>756</v>
      </c>
      <c r="D39" s="15">
        <v>41882</v>
      </c>
      <c r="E39" s="163">
        <v>13785</v>
      </c>
      <c r="F39" s="165">
        <f>SUM(D39:E39)</f>
        <v>55667</v>
      </c>
    </row>
    <row r="40" spans="1:6" s="154" customFormat="1" ht="12.75">
      <c r="A40" s="70"/>
      <c r="B40" s="70"/>
      <c r="C40" s="70"/>
      <c r="D40" s="15"/>
      <c r="E40" s="163"/>
      <c r="F40" s="165"/>
    </row>
    <row r="41" spans="1:6" s="154" customFormat="1" ht="12.75">
      <c r="A41" s="22">
        <v>201519</v>
      </c>
      <c r="B41" s="6">
        <v>3113</v>
      </c>
      <c r="C41" s="70" t="s">
        <v>758</v>
      </c>
      <c r="D41" s="15">
        <v>12000000</v>
      </c>
      <c r="E41" s="163">
        <v>1500000</v>
      </c>
      <c r="F41" s="165">
        <f>SUM(D41:E41)</f>
        <v>13500000</v>
      </c>
    </row>
    <row r="42" spans="1:6" s="154" customFormat="1" ht="12.75">
      <c r="A42" s="70"/>
      <c r="B42" s="70"/>
      <c r="C42" s="70"/>
      <c r="D42" s="15"/>
      <c r="E42" s="163"/>
      <c r="F42" s="165"/>
    </row>
    <row r="43" spans="1:6" s="154" customFormat="1" ht="12.75">
      <c r="A43" s="6">
        <v>201713</v>
      </c>
      <c r="B43" s="4">
        <v>3113</v>
      </c>
      <c r="C43" s="70" t="s">
        <v>759</v>
      </c>
      <c r="D43" s="15">
        <v>76150000</v>
      </c>
      <c r="E43" s="163">
        <v>-1500000</v>
      </c>
      <c r="F43" s="165">
        <f>SUM(D43:E43)</f>
        <v>74650000</v>
      </c>
    </row>
    <row r="44" spans="1:6" s="154" customFormat="1" ht="12.75">
      <c r="A44" s="6"/>
      <c r="B44" s="70"/>
      <c r="C44" s="70"/>
      <c r="D44" s="15"/>
      <c r="E44" s="163"/>
      <c r="F44" s="165"/>
    </row>
    <row r="45" spans="1:6" s="154" customFormat="1" ht="12.75">
      <c r="A45" s="166">
        <v>59</v>
      </c>
      <c r="B45" s="166">
        <v>6409</v>
      </c>
      <c r="C45" s="172" t="s">
        <v>729</v>
      </c>
      <c r="D45" s="173">
        <f>'RO č.8 RM'!F40</f>
        <v>1963419.27</v>
      </c>
      <c r="E45" s="163">
        <v>0</v>
      </c>
      <c r="F45" s="165">
        <f>SUM(D45:E45)</f>
        <v>1963419.27</v>
      </c>
    </row>
    <row r="46" spans="1:6" s="154" customFormat="1" ht="12.75">
      <c r="A46" s="166"/>
      <c r="B46" s="166"/>
      <c r="C46" s="166"/>
      <c r="D46" s="174"/>
      <c r="E46" s="163"/>
      <c r="F46" s="163"/>
    </row>
    <row r="47" spans="1:6" s="154" customFormat="1" ht="12.75">
      <c r="A47" s="154" t="s">
        <v>590</v>
      </c>
      <c r="B47" s="161"/>
      <c r="C47" s="161"/>
      <c r="D47" s="167" t="s">
        <v>500</v>
      </c>
      <c r="E47" s="163">
        <f>SUM(E32:E45)</f>
        <v>30691</v>
      </c>
      <c r="F47" s="167" t="s">
        <v>500</v>
      </c>
    </row>
    <row r="48" spans="4:6" ht="12.75">
      <c r="D48" s="165"/>
      <c r="F48" s="165"/>
    </row>
    <row r="49" spans="1:6" s="154" customFormat="1" ht="12.75">
      <c r="A49" s="154" t="s">
        <v>743</v>
      </c>
      <c r="B49" s="161"/>
      <c r="C49" s="161"/>
      <c r="D49" s="167" t="s">
        <v>500</v>
      </c>
      <c r="E49" s="163">
        <f>'RO č.8 RM'!E45</f>
        <v>227770935.35</v>
      </c>
      <c r="F49" s="167" t="s">
        <v>500</v>
      </c>
    </row>
    <row r="50" spans="1:6" s="154" customFormat="1" ht="12.75">
      <c r="A50" s="150" t="s">
        <v>744</v>
      </c>
      <c r="B50" s="151"/>
      <c r="C50" s="151"/>
      <c r="D50" s="168" t="s">
        <v>500</v>
      </c>
      <c r="E50" s="152">
        <f>SUM(E47+E49)</f>
        <v>227801626.35</v>
      </c>
      <c r="F50" s="168" t="s">
        <v>500</v>
      </c>
    </row>
    <row r="51" spans="4:6" ht="12.75">
      <c r="D51" s="165"/>
      <c r="F51" s="165"/>
    </row>
    <row r="52" spans="1:6" ht="12.75">
      <c r="A52" s="154" t="s">
        <v>505</v>
      </c>
      <c r="D52" s="167" t="s">
        <v>500</v>
      </c>
      <c r="E52" s="163">
        <f>SUM(E27-E47)</f>
        <v>0</v>
      </c>
      <c r="F52" s="167" t="s">
        <v>500</v>
      </c>
    </row>
    <row r="53" spans="1:6" ht="12.75">
      <c r="A53" s="154"/>
      <c r="F53" s="165"/>
    </row>
    <row r="54" ht="12.75">
      <c r="A54" s="154"/>
    </row>
    <row r="55" spans="1:7" s="158" customFormat="1" ht="12.75">
      <c r="A55" s="175" t="s">
        <v>265</v>
      </c>
      <c r="E55" s="163"/>
      <c r="G55" s="157"/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6"/>
  <sheetViews>
    <sheetView zoomScale="125" zoomScaleNormal="125" zoomScalePageLayoutView="0" workbookViewId="0" topLeftCell="A1">
      <pane ySplit="5" topLeftCell="A27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28125" style="157" customWidth="1"/>
    <col min="2" max="2" width="4.7109375" style="158" customWidth="1"/>
    <col min="3" max="3" width="55.57421875" style="158" customWidth="1"/>
    <col min="4" max="4" width="11.421875" style="158" customWidth="1"/>
    <col min="5" max="5" width="11.28125" style="163" customWidth="1"/>
    <col min="6" max="6" width="10.7109375" style="158" customWidth="1"/>
    <col min="7" max="16384" width="9.140625" style="157" customWidth="1"/>
  </cols>
  <sheetData>
    <row r="1" spans="1:7" s="154" customFormat="1" ht="12.75">
      <c r="A1" s="150" t="s">
        <v>506</v>
      </c>
      <c r="B1" s="151"/>
      <c r="C1" s="151"/>
      <c r="D1" s="151"/>
      <c r="E1" s="152"/>
      <c r="F1" s="151"/>
      <c r="G1" s="153"/>
    </row>
    <row r="2" spans="1:7" s="154" customFormat="1" ht="12.75">
      <c r="A2" s="150" t="s">
        <v>760</v>
      </c>
      <c r="B2" s="151"/>
      <c r="C2" s="151"/>
      <c r="D2" s="151"/>
      <c r="E2" s="152"/>
      <c r="F2" s="151"/>
      <c r="G2" s="153"/>
    </row>
    <row r="3" spans="1:7" ht="12.75">
      <c r="A3" s="150" t="s">
        <v>779</v>
      </c>
      <c r="B3" s="155"/>
      <c r="C3" s="155"/>
      <c r="D3" s="155"/>
      <c r="E3" s="152"/>
      <c r="F3" s="155"/>
      <c r="G3" s="156"/>
    </row>
    <row r="4" spans="4:6" ht="12.75">
      <c r="D4" s="159" t="s">
        <v>493</v>
      </c>
      <c r="E4" s="160" t="s">
        <v>494</v>
      </c>
      <c r="F4" s="159" t="s">
        <v>495</v>
      </c>
    </row>
    <row r="5" spans="2:6" s="154" customFormat="1" ht="12.75">
      <c r="B5" s="161"/>
      <c r="C5" s="161"/>
      <c r="D5" s="159" t="s">
        <v>496</v>
      </c>
      <c r="E5" s="160" t="s">
        <v>497</v>
      </c>
      <c r="F5" s="159" t="s">
        <v>489</v>
      </c>
    </row>
    <row r="6" spans="1:6" s="154" customFormat="1" ht="15">
      <c r="A6" s="162" t="s">
        <v>498</v>
      </c>
      <c r="B6" s="161"/>
      <c r="C6" s="161"/>
      <c r="D6" s="159"/>
      <c r="E6" s="160"/>
      <c r="F6" s="159"/>
    </row>
    <row r="7" spans="1:6" s="154" customFormat="1" ht="12.75">
      <c r="A7" s="154" t="s">
        <v>0</v>
      </c>
      <c r="B7" s="154" t="s">
        <v>499</v>
      </c>
      <c r="C7" s="161"/>
      <c r="D7" s="161"/>
      <c r="E7" s="163"/>
      <c r="F7" s="161"/>
    </row>
    <row r="8" spans="3:6" s="154" customFormat="1" ht="12.75">
      <c r="C8" s="161"/>
      <c r="D8" s="161"/>
      <c r="E8" s="163"/>
      <c r="F8" s="161"/>
    </row>
    <row r="9" spans="2:6" s="154" customFormat="1" ht="12.75">
      <c r="B9" s="13">
        <v>1111</v>
      </c>
      <c r="C9" s="13" t="s">
        <v>645</v>
      </c>
      <c r="D9" s="15">
        <v>20300000</v>
      </c>
      <c r="E9" s="163">
        <v>300000</v>
      </c>
      <c r="F9" s="165">
        <f>SUM(D9:E9)</f>
        <v>20600000</v>
      </c>
    </row>
    <row r="10" spans="3:6" s="154" customFormat="1" ht="12.75">
      <c r="C10" s="161"/>
      <c r="D10" s="161"/>
      <c r="E10" s="163"/>
      <c r="F10" s="161"/>
    </row>
    <row r="11" spans="1:6" s="154" customFormat="1" ht="12.75">
      <c r="A11" s="13">
        <v>2219</v>
      </c>
      <c r="B11" s="14">
        <v>2111</v>
      </c>
      <c r="C11" s="13" t="s">
        <v>773</v>
      </c>
      <c r="D11" s="15">
        <v>30000</v>
      </c>
      <c r="E11" s="163">
        <v>12300</v>
      </c>
      <c r="F11" s="165">
        <f>SUM(D11:E11)</f>
        <v>42300</v>
      </c>
    </row>
    <row r="12" spans="3:6" s="154" customFormat="1" ht="12.75">
      <c r="C12" s="161"/>
      <c r="D12" s="161"/>
      <c r="E12" s="163"/>
      <c r="F12" s="161"/>
    </row>
    <row r="13" spans="1:6" s="154" customFormat="1" ht="12.75">
      <c r="A13" s="13">
        <v>3613</v>
      </c>
      <c r="B13" s="13">
        <v>2322</v>
      </c>
      <c r="C13" s="13" t="s">
        <v>774</v>
      </c>
      <c r="D13" s="15">
        <v>20500</v>
      </c>
      <c r="E13" s="88">
        <v>23150</v>
      </c>
      <c r="F13" s="89">
        <f>SUM(D13:E13)</f>
        <v>43650</v>
      </c>
    </row>
    <row r="14" spans="1:6" s="154" customFormat="1" ht="12.75">
      <c r="A14" s="158">
        <v>3631</v>
      </c>
      <c r="B14" s="158">
        <v>2322</v>
      </c>
      <c r="C14" s="158" t="s">
        <v>775</v>
      </c>
      <c r="D14" s="165">
        <v>0</v>
      </c>
      <c r="E14" s="163">
        <v>38170</v>
      </c>
      <c r="F14" s="165">
        <f>SUM(D14:E14)</f>
        <v>38170</v>
      </c>
    </row>
    <row r="15" spans="1:6" s="154" customFormat="1" ht="12.75">
      <c r="A15" s="158">
        <v>3639</v>
      </c>
      <c r="B15" s="158">
        <v>2119</v>
      </c>
      <c r="C15" s="158" t="s">
        <v>624</v>
      </c>
      <c r="D15" s="165">
        <v>278800</v>
      </c>
      <c r="E15" s="163">
        <v>46200</v>
      </c>
      <c r="F15" s="165">
        <f>SUM(D15:E15)</f>
        <v>325000</v>
      </c>
    </row>
    <row r="16" spans="3:6" s="154" customFormat="1" ht="12.75">
      <c r="C16" s="161"/>
      <c r="D16" s="161"/>
      <c r="E16" s="163"/>
      <c r="F16" s="161"/>
    </row>
    <row r="17" spans="1:6" s="154" customFormat="1" ht="12.75">
      <c r="A17" s="13"/>
      <c r="B17" s="14"/>
      <c r="C17" s="13" t="s">
        <v>333</v>
      </c>
      <c r="D17" s="15"/>
      <c r="E17" s="163"/>
      <c r="F17" s="165"/>
    </row>
    <row r="18" spans="1:6" s="154" customFormat="1" ht="12.75">
      <c r="A18" s="13"/>
      <c r="B18" s="14">
        <v>4111</v>
      </c>
      <c r="C18" s="13" t="s">
        <v>769</v>
      </c>
      <c r="D18" s="15">
        <v>0</v>
      </c>
      <c r="E18" s="163">
        <v>34545</v>
      </c>
      <c r="F18" s="165">
        <f>SUM(D18:E18)</f>
        <v>34545</v>
      </c>
    </row>
    <row r="19" spans="1:6" s="154" customFormat="1" ht="12.75">
      <c r="A19" s="13"/>
      <c r="B19" s="14"/>
      <c r="C19" s="13"/>
      <c r="D19" s="15"/>
      <c r="E19" s="163"/>
      <c r="F19" s="165"/>
    </row>
    <row r="20" spans="1:6" s="154" customFormat="1" ht="12.75">
      <c r="A20" s="154" t="s">
        <v>588</v>
      </c>
      <c r="B20" s="158"/>
      <c r="C20" s="158"/>
      <c r="D20" s="167" t="s">
        <v>500</v>
      </c>
      <c r="E20" s="163">
        <f>SUM(E8:E18)</f>
        <v>454365</v>
      </c>
      <c r="F20" s="167" t="s">
        <v>500</v>
      </c>
    </row>
    <row r="21" spans="4:6" ht="12.75">
      <c r="D21" s="165"/>
      <c r="F21" s="165"/>
    </row>
    <row r="22" spans="1:6" s="154" customFormat="1" ht="12.75">
      <c r="A22" s="154" t="s">
        <v>765</v>
      </c>
      <c r="B22" s="161"/>
      <c r="C22" s="161"/>
      <c r="D22" s="167" t="s">
        <v>500</v>
      </c>
      <c r="E22" s="163">
        <f>'RO č.9 ZM'!E15</f>
        <v>214229209.21</v>
      </c>
      <c r="F22" s="167" t="s">
        <v>500</v>
      </c>
    </row>
    <row r="23" spans="1:6" s="154" customFormat="1" ht="12.75">
      <c r="A23" s="150" t="s">
        <v>780</v>
      </c>
      <c r="B23" s="151"/>
      <c r="C23" s="151"/>
      <c r="D23" s="168" t="s">
        <v>500</v>
      </c>
      <c r="E23" s="152">
        <f>SUM(E20+E22)</f>
        <v>214683574.21</v>
      </c>
      <c r="F23" s="168" t="s">
        <v>500</v>
      </c>
    </row>
    <row r="24" spans="4:7" ht="12.75">
      <c r="D24" s="165"/>
      <c r="F24" s="165"/>
      <c r="G24" s="169"/>
    </row>
    <row r="25" spans="1:6" s="154" customFormat="1" ht="12.75">
      <c r="A25" s="154" t="s">
        <v>12</v>
      </c>
      <c r="B25" s="161"/>
      <c r="C25" s="161"/>
      <c r="D25" s="163"/>
      <c r="E25" s="163"/>
      <c r="F25" s="163"/>
    </row>
    <row r="26" spans="2:6" s="154" customFormat="1" ht="12.75">
      <c r="B26" s="161"/>
      <c r="C26" s="161"/>
      <c r="D26" s="163"/>
      <c r="E26" s="163"/>
      <c r="F26" s="163"/>
    </row>
    <row r="27" spans="1:6" ht="12.75">
      <c r="A27" s="170"/>
      <c r="B27" s="13"/>
      <c r="C27" s="13"/>
      <c r="D27" s="78"/>
      <c r="F27" s="165"/>
    </row>
    <row r="28" spans="1:6" s="154" customFormat="1" ht="12.75">
      <c r="A28" s="154" t="s">
        <v>502</v>
      </c>
      <c r="B28" s="161"/>
      <c r="C28" s="161"/>
      <c r="D28" s="167" t="s">
        <v>500</v>
      </c>
      <c r="E28" s="163">
        <f>SUM(E25:E26)</f>
        <v>0</v>
      </c>
      <c r="F28" s="167" t="s">
        <v>500</v>
      </c>
    </row>
    <row r="29" spans="1:6" s="154" customFormat="1" ht="12.75">
      <c r="A29" s="154" t="s">
        <v>589</v>
      </c>
      <c r="B29" s="161"/>
      <c r="C29" s="161"/>
      <c r="D29" s="167" t="s">
        <v>500</v>
      </c>
      <c r="E29" s="163">
        <f>SUM(E20+E28)</f>
        <v>454365</v>
      </c>
      <c r="F29" s="167" t="s">
        <v>500</v>
      </c>
    </row>
    <row r="30" spans="4:6" ht="12.75">
      <c r="D30" s="165"/>
      <c r="F30" s="165"/>
    </row>
    <row r="31" spans="1:6" s="154" customFormat="1" ht="12.75">
      <c r="A31" s="154" t="s">
        <v>766</v>
      </c>
      <c r="B31" s="161"/>
      <c r="C31" s="161"/>
      <c r="D31" s="167" t="s">
        <v>500</v>
      </c>
      <c r="E31" s="163">
        <f>'RO č.9 ZM'!E30</f>
        <v>227801626.35000002</v>
      </c>
      <c r="F31" s="167" t="s">
        <v>500</v>
      </c>
    </row>
    <row r="32" spans="1:6" s="154" customFormat="1" ht="12.75">
      <c r="A32" s="150" t="s">
        <v>781</v>
      </c>
      <c r="B32" s="151"/>
      <c r="C32" s="151"/>
      <c r="D32" s="168" t="s">
        <v>500</v>
      </c>
      <c r="E32" s="152">
        <f>SUM(E29+E31)</f>
        <v>228255991.35000002</v>
      </c>
      <c r="F32" s="168" t="s">
        <v>500</v>
      </c>
    </row>
    <row r="33" spans="2:6" s="154" customFormat="1" ht="12.75">
      <c r="B33" s="161"/>
      <c r="C33" s="161"/>
      <c r="D33" s="163"/>
      <c r="E33" s="163"/>
      <c r="F33" s="163"/>
    </row>
    <row r="34" spans="1:6" s="154" customFormat="1" ht="15">
      <c r="A34" s="162" t="s">
        <v>503</v>
      </c>
      <c r="B34" s="161"/>
      <c r="C34" s="161"/>
      <c r="D34" s="163"/>
      <c r="E34" s="163"/>
      <c r="F34" s="163"/>
    </row>
    <row r="35" spans="1:6" s="154" customFormat="1" ht="12.75">
      <c r="A35" s="154" t="s">
        <v>504</v>
      </c>
      <c r="B35" s="161" t="s">
        <v>0</v>
      </c>
      <c r="C35" s="161"/>
      <c r="D35" s="163"/>
      <c r="E35" s="163"/>
      <c r="F35" s="163"/>
    </row>
    <row r="36" spans="2:6" s="154" customFormat="1" ht="12.75">
      <c r="B36" s="161"/>
      <c r="C36" s="161"/>
      <c r="D36" s="163"/>
      <c r="E36" s="163"/>
      <c r="F36" s="163"/>
    </row>
    <row r="37" spans="1:6" s="154" customFormat="1" ht="12.75">
      <c r="A37" s="70">
        <v>10</v>
      </c>
      <c r="B37" s="70">
        <v>2212</v>
      </c>
      <c r="C37" s="70" t="s">
        <v>689</v>
      </c>
      <c r="D37" s="15">
        <v>3900000</v>
      </c>
      <c r="E37" s="163">
        <v>260000</v>
      </c>
      <c r="F37" s="165">
        <f>SUM(D37:E37)</f>
        <v>4160000</v>
      </c>
    </row>
    <row r="38" spans="1:6" s="154" customFormat="1" ht="12.75">
      <c r="A38" s="70"/>
      <c r="B38" s="70"/>
      <c r="C38" s="70"/>
      <c r="D38" s="15"/>
      <c r="E38" s="163"/>
      <c r="F38" s="165"/>
    </row>
    <row r="39" spans="1:6" s="154" customFormat="1" ht="12.75">
      <c r="A39" s="70">
        <v>195</v>
      </c>
      <c r="B39" s="70">
        <v>3632</v>
      </c>
      <c r="C39" s="70" t="s">
        <v>776</v>
      </c>
      <c r="D39" s="15">
        <v>300000</v>
      </c>
      <c r="E39" s="163">
        <v>-70180</v>
      </c>
      <c r="F39" s="165">
        <f>SUM(D39:E39)</f>
        <v>229820</v>
      </c>
    </row>
    <row r="40" spans="1:6" s="154" customFormat="1" ht="12.75">
      <c r="A40" s="70">
        <v>0</v>
      </c>
      <c r="B40" s="128">
        <v>3639</v>
      </c>
      <c r="C40" s="70" t="s">
        <v>673</v>
      </c>
      <c r="D40" s="15">
        <v>10800000</v>
      </c>
      <c r="E40" s="163">
        <v>300000</v>
      </c>
      <c r="F40" s="165">
        <f>SUM(D40:E40)</f>
        <v>11100000</v>
      </c>
    </row>
    <row r="41" spans="1:6" s="154" customFormat="1" ht="12.75">
      <c r="A41" s="70"/>
      <c r="B41" s="70"/>
      <c r="C41" s="70"/>
      <c r="D41" s="15"/>
      <c r="E41" s="163"/>
      <c r="F41" s="165"/>
    </row>
    <row r="42" spans="1:6" s="154" customFormat="1" ht="12.75">
      <c r="A42" s="70">
        <v>175</v>
      </c>
      <c r="B42" s="70">
        <v>6171</v>
      </c>
      <c r="C42" s="70" t="s">
        <v>770</v>
      </c>
      <c r="D42" s="15">
        <v>16554000</v>
      </c>
      <c r="E42" s="163">
        <v>34545</v>
      </c>
      <c r="F42" s="165">
        <f>SUM(D42:E42)</f>
        <v>16588545</v>
      </c>
    </row>
    <row r="43" s="154" customFormat="1" ht="12.75">
      <c r="A43" s="70"/>
    </row>
    <row r="44" spans="1:6" s="154" customFormat="1" ht="12.75">
      <c r="A44" s="6">
        <v>2201713</v>
      </c>
      <c r="B44" s="70">
        <v>3113</v>
      </c>
      <c r="C44" s="70" t="s">
        <v>662</v>
      </c>
      <c r="D44" s="15">
        <v>1100000</v>
      </c>
      <c r="E44" s="163">
        <v>230000</v>
      </c>
      <c r="F44" s="165">
        <f>SUM(D44:E44)</f>
        <v>1330000</v>
      </c>
    </row>
    <row r="45" spans="1:6" s="154" customFormat="1" ht="12.75">
      <c r="A45" s="22"/>
      <c r="B45" s="6"/>
      <c r="C45" s="70"/>
      <c r="D45" s="15"/>
      <c r="E45" s="163"/>
      <c r="F45" s="165"/>
    </row>
    <row r="46" spans="1:6" s="154" customFormat="1" ht="12.75">
      <c r="A46" s="166">
        <v>59</v>
      </c>
      <c r="B46" s="166">
        <v>6409</v>
      </c>
      <c r="C46" s="172" t="s">
        <v>729</v>
      </c>
      <c r="D46" s="173">
        <f>'RO č.9 ZM'!F45</f>
        <v>1963419.27</v>
      </c>
      <c r="E46" s="163">
        <v>-300000</v>
      </c>
      <c r="F46" s="165">
        <f>SUM(D46:E46)</f>
        <v>1663419.27</v>
      </c>
    </row>
    <row r="47" spans="1:6" s="154" customFormat="1" ht="12.75">
      <c r="A47" s="166"/>
      <c r="B47" s="166"/>
      <c r="C47" s="166"/>
      <c r="D47" s="174"/>
      <c r="E47" s="163"/>
      <c r="F47" s="163"/>
    </row>
    <row r="48" spans="1:6" s="154" customFormat="1" ht="12.75">
      <c r="A48" s="154" t="s">
        <v>590</v>
      </c>
      <c r="B48" s="161"/>
      <c r="C48" s="161"/>
      <c r="D48" s="167" t="s">
        <v>500</v>
      </c>
      <c r="E48" s="163">
        <f>SUM(E34:E46)</f>
        <v>454365</v>
      </c>
      <c r="F48" s="167" t="s">
        <v>500</v>
      </c>
    </row>
    <row r="49" spans="4:6" ht="12.75">
      <c r="D49" s="165"/>
      <c r="F49" s="165"/>
    </row>
    <row r="50" spans="1:6" s="154" customFormat="1" ht="12.75">
      <c r="A50" s="154" t="s">
        <v>767</v>
      </c>
      <c r="B50" s="161"/>
      <c r="C50" s="161"/>
      <c r="D50" s="167" t="s">
        <v>500</v>
      </c>
      <c r="E50" s="163">
        <f>'RO č.9 ZM'!E50</f>
        <v>227801626.35</v>
      </c>
      <c r="F50" s="167" t="s">
        <v>500</v>
      </c>
    </row>
    <row r="51" spans="1:6" s="154" customFormat="1" ht="12.75">
      <c r="A51" s="150" t="s">
        <v>782</v>
      </c>
      <c r="B51" s="151"/>
      <c r="C51" s="151"/>
      <c r="D51" s="168" t="s">
        <v>500</v>
      </c>
      <c r="E51" s="152">
        <f>SUM(E48+E50)</f>
        <v>228255991.35</v>
      </c>
      <c r="F51" s="168" t="s">
        <v>500</v>
      </c>
    </row>
    <row r="52" spans="4:6" ht="12.75">
      <c r="D52" s="165"/>
      <c r="F52" s="165"/>
    </row>
    <row r="53" spans="1:6" ht="12.75">
      <c r="A53" s="154" t="s">
        <v>505</v>
      </c>
      <c r="D53" s="167" t="s">
        <v>500</v>
      </c>
      <c r="E53" s="163">
        <f>SUM(E29-E48)</f>
        <v>0</v>
      </c>
      <c r="F53" s="167" t="s">
        <v>500</v>
      </c>
    </row>
    <row r="54" spans="1:6" ht="12.75">
      <c r="A54" s="154"/>
      <c r="F54" s="165"/>
    </row>
    <row r="55" ht="12.75">
      <c r="A55" s="154"/>
    </row>
    <row r="56" spans="1:7" s="158" customFormat="1" ht="12.75">
      <c r="A56" s="175" t="s">
        <v>265</v>
      </c>
      <c r="E56" s="163"/>
      <c r="G56" s="157"/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zoomScale="125" zoomScaleNormal="125" zoomScalePageLayoutView="0" workbookViewId="0" topLeftCell="A1">
      <pane ySplit="5" topLeftCell="A30" activePane="bottomLeft" state="frozen"/>
      <selection pane="topLeft" activeCell="A1" sqref="A1"/>
      <selection pane="bottomLeft" activeCell="A51" sqref="A51"/>
    </sheetView>
  </sheetViews>
  <sheetFormatPr defaultColWidth="9.140625" defaultRowHeight="12.75"/>
  <cols>
    <col min="1" max="1" width="6.28125" style="157" customWidth="1"/>
    <col min="2" max="2" width="4.7109375" style="158" customWidth="1"/>
    <col min="3" max="3" width="55.57421875" style="158" customWidth="1"/>
    <col min="4" max="4" width="11.421875" style="158" customWidth="1"/>
    <col min="5" max="5" width="11.28125" style="163" customWidth="1"/>
    <col min="6" max="6" width="10.7109375" style="158" customWidth="1"/>
    <col min="7" max="16384" width="9.140625" style="157" customWidth="1"/>
  </cols>
  <sheetData>
    <row r="1" spans="1:7" s="154" customFormat="1" ht="12.75">
      <c r="A1" s="150" t="s">
        <v>506</v>
      </c>
      <c r="B1" s="151"/>
      <c r="C1" s="151"/>
      <c r="D1" s="151"/>
      <c r="E1" s="152"/>
      <c r="F1" s="151"/>
      <c r="G1" s="153"/>
    </row>
    <row r="2" spans="1:7" s="154" customFormat="1" ht="12.75">
      <c r="A2" s="150" t="s">
        <v>771</v>
      </c>
      <c r="B2" s="151"/>
      <c r="C2" s="151"/>
      <c r="D2" s="151"/>
      <c r="E2" s="152"/>
      <c r="F2" s="151"/>
      <c r="G2" s="153"/>
    </row>
    <row r="3" spans="1:7" ht="12.75">
      <c r="A3" s="150" t="s">
        <v>808</v>
      </c>
      <c r="B3" s="155"/>
      <c r="C3" s="155"/>
      <c r="D3" s="155"/>
      <c r="E3" s="152"/>
      <c r="F3" s="155"/>
      <c r="G3" s="156"/>
    </row>
    <row r="4" spans="4:6" ht="12.75">
      <c r="D4" s="159" t="s">
        <v>493</v>
      </c>
      <c r="E4" s="160" t="s">
        <v>494</v>
      </c>
      <c r="F4" s="159" t="s">
        <v>495</v>
      </c>
    </row>
    <row r="5" spans="2:6" s="154" customFormat="1" ht="12.75">
      <c r="B5" s="161"/>
      <c r="C5" s="161"/>
      <c r="D5" s="159" t="s">
        <v>496</v>
      </c>
      <c r="E5" s="160" t="s">
        <v>497</v>
      </c>
      <c r="F5" s="159" t="s">
        <v>489</v>
      </c>
    </row>
    <row r="6" spans="1:6" s="154" customFormat="1" ht="15">
      <c r="A6" s="162" t="s">
        <v>498</v>
      </c>
      <c r="B6" s="161"/>
      <c r="C6" s="161"/>
      <c r="D6" s="159"/>
      <c r="E6" s="160"/>
      <c r="F6" s="159"/>
    </row>
    <row r="7" spans="1:6" s="154" customFormat="1" ht="12.75">
      <c r="A7" s="154" t="s">
        <v>0</v>
      </c>
      <c r="B7" s="154" t="s">
        <v>499</v>
      </c>
      <c r="C7" s="161"/>
      <c r="D7" s="161"/>
      <c r="E7" s="163"/>
      <c r="F7" s="161"/>
    </row>
    <row r="8" spans="3:6" s="154" customFormat="1" ht="12.75">
      <c r="C8" s="161"/>
      <c r="D8" s="161"/>
      <c r="E8" s="163"/>
      <c r="F8" s="161"/>
    </row>
    <row r="9" spans="2:6" s="154" customFormat="1" ht="12.75">
      <c r="B9" s="13">
        <v>1111</v>
      </c>
      <c r="C9" s="13" t="s">
        <v>645</v>
      </c>
      <c r="D9" s="15">
        <v>20600000</v>
      </c>
      <c r="E9" s="163">
        <v>300000</v>
      </c>
      <c r="F9" s="165">
        <f>SUM(D9:E9)</f>
        <v>20900000</v>
      </c>
    </row>
    <row r="10" spans="3:6" s="154" customFormat="1" ht="12.75">
      <c r="C10" s="161"/>
      <c r="D10" s="161"/>
      <c r="E10" s="163"/>
      <c r="F10" s="161"/>
    </row>
    <row r="11" spans="1:6" s="154" customFormat="1" ht="12.75">
      <c r="A11" s="13">
        <v>3639</v>
      </c>
      <c r="B11" s="14">
        <v>2119</v>
      </c>
      <c r="C11" s="13" t="s">
        <v>624</v>
      </c>
      <c r="D11" s="15">
        <v>325000</v>
      </c>
      <c r="E11" s="88">
        <v>300000</v>
      </c>
      <c r="F11" s="89">
        <f>SUM(D11:E11)</f>
        <v>625000</v>
      </c>
    </row>
    <row r="12" spans="3:6" s="154" customFormat="1" ht="12.75">
      <c r="C12" s="161"/>
      <c r="D12" s="161"/>
      <c r="E12" s="163"/>
      <c r="F12" s="161"/>
    </row>
    <row r="13" spans="1:6" s="154" customFormat="1" ht="12.75">
      <c r="A13" s="158">
        <v>6402</v>
      </c>
      <c r="B13" s="158">
        <v>2229</v>
      </c>
      <c r="C13" s="158" t="s">
        <v>786</v>
      </c>
      <c r="D13" s="165">
        <v>0</v>
      </c>
      <c r="E13" s="163">
        <v>48210.75</v>
      </c>
      <c r="F13" s="165">
        <f>SUM(D13:E13)</f>
        <v>48210.75</v>
      </c>
    </row>
    <row r="14" spans="3:6" s="154" customFormat="1" ht="12.75">
      <c r="C14" s="158" t="s">
        <v>787</v>
      </c>
      <c r="D14" s="165">
        <v>0</v>
      </c>
      <c r="E14" s="163">
        <v>17957.1</v>
      </c>
      <c r="F14" s="165">
        <f>SUM(D14:E14)</f>
        <v>17957.1</v>
      </c>
    </row>
    <row r="15" spans="1:6" s="154" customFormat="1" ht="12.75">
      <c r="A15" s="13"/>
      <c r="B15" s="13"/>
      <c r="C15" s="158" t="s">
        <v>788</v>
      </c>
      <c r="D15" s="165">
        <v>0</v>
      </c>
      <c r="E15" s="163">
        <v>28091.7</v>
      </c>
      <c r="F15" s="165">
        <f>SUM(D15:E15)</f>
        <v>28091.7</v>
      </c>
    </row>
    <row r="16" spans="1:6" s="154" customFormat="1" ht="12.75">
      <c r="A16" s="158"/>
      <c r="B16" s="158"/>
      <c r="C16" s="158"/>
      <c r="D16" s="165"/>
      <c r="E16" s="163"/>
      <c r="F16" s="165"/>
    </row>
    <row r="17" spans="1:6" s="154" customFormat="1" ht="12.75">
      <c r="A17" s="154" t="s">
        <v>588</v>
      </c>
      <c r="B17" s="158"/>
      <c r="C17" s="158"/>
      <c r="D17" s="167" t="s">
        <v>500</v>
      </c>
      <c r="E17" s="163">
        <f>SUM(E8:E16)</f>
        <v>694259.5499999999</v>
      </c>
      <c r="F17" s="167" t="s">
        <v>500</v>
      </c>
    </row>
    <row r="18" spans="4:6" ht="12.75">
      <c r="D18" s="165"/>
      <c r="F18" s="165"/>
    </row>
    <row r="19" spans="1:6" s="154" customFormat="1" ht="12.75">
      <c r="A19" s="154" t="s">
        <v>783</v>
      </c>
      <c r="B19" s="161"/>
      <c r="C19" s="161"/>
      <c r="D19" s="167" t="s">
        <v>500</v>
      </c>
      <c r="E19" s="163">
        <f>'RO č.10 RM'!E23</f>
        <v>214683574.21</v>
      </c>
      <c r="F19" s="167" t="s">
        <v>500</v>
      </c>
    </row>
    <row r="20" spans="1:6" s="154" customFormat="1" ht="12.75">
      <c r="A20" s="150" t="s">
        <v>809</v>
      </c>
      <c r="B20" s="151"/>
      <c r="C20" s="151"/>
      <c r="D20" s="168" t="s">
        <v>500</v>
      </c>
      <c r="E20" s="152">
        <f>SUM(E17+E19)</f>
        <v>215377833.76000002</v>
      </c>
      <c r="F20" s="168" t="s">
        <v>500</v>
      </c>
    </row>
    <row r="21" spans="4:7" ht="12.75">
      <c r="D21" s="165"/>
      <c r="F21" s="165"/>
      <c r="G21" s="169"/>
    </row>
    <row r="22" spans="1:6" s="154" customFormat="1" ht="12.75">
      <c r="A22" s="154" t="s">
        <v>12</v>
      </c>
      <c r="B22" s="161"/>
      <c r="C22" s="161"/>
      <c r="D22" s="163"/>
      <c r="E22" s="163"/>
      <c r="F22" s="163"/>
    </row>
    <row r="23" spans="2:6" s="154" customFormat="1" ht="12.75">
      <c r="B23" s="161"/>
      <c r="C23" s="161"/>
      <c r="D23" s="163"/>
      <c r="E23" s="163"/>
      <c r="F23" s="163"/>
    </row>
    <row r="24" spans="1:6" ht="12.75">
      <c r="A24" s="170"/>
      <c r="B24" s="13"/>
      <c r="C24" s="13"/>
      <c r="D24" s="78"/>
      <c r="F24" s="165"/>
    </row>
    <row r="25" spans="1:6" s="154" customFormat="1" ht="12.75">
      <c r="A25" s="154" t="s">
        <v>502</v>
      </c>
      <c r="B25" s="161"/>
      <c r="C25" s="161"/>
      <c r="D25" s="167" t="s">
        <v>500</v>
      </c>
      <c r="E25" s="163">
        <f>SUM(E22:E23)</f>
        <v>0</v>
      </c>
      <c r="F25" s="167" t="s">
        <v>500</v>
      </c>
    </row>
    <row r="26" spans="1:6" s="154" customFormat="1" ht="12.75">
      <c r="A26" s="154" t="s">
        <v>589</v>
      </c>
      <c r="B26" s="161"/>
      <c r="C26" s="161"/>
      <c r="D26" s="167" t="s">
        <v>500</v>
      </c>
      <c r="E26" s="163">
        <f>SUM(E17+E25)</f>
        <v>694259.5499999999</v>
      </c>
      <c r="F26" s="167" t="s">
        <v>500</v>
      </c>
    </row>
    <row r="27" spans="4:6" ht="12.75">
      <c r="D27" s="165"/>
      <c r="F27" s="165"/>
    </row>
    <row r="28" spans="1:6" s="154" customFormat="1" ht="12.75">
      <c r="A28" s="154" t="s">
        <v>784</v>
      </c>
      <c r="B28" s="161"/>
      <c r="C28" s="161"/>
      <c r="D28" s="167" t="s">
        <v>500</v>
      </c>
      <c r="E28" s="163">
        <f>'RO č.10 RM'!E32</f>
        <v>228255991.35000002</v>
      </c>
      <c r="F28" s="167" t="s">
        <v>500</v>
      </c>
    </row>
    <row r="29" spans="1:6" s="154" customFormat="1" ht="12.75">
      <c r="A29" s="150" t="s">
        <v>810</v>
      </c>
      <c r="B29" s="151"/>
      <c r="C29" s="151"/>
      <c r="D29" s="168" t="s">
        <v>500</v>
      </c>
      <c r="E29" s="152">
        <f>SUM(E26+E28)</f>
        <v>228950250.90000004</v>
      </c>
      <c r="F29" s="168" t="s">
        <v>500</v>
      </c>
    </row>
    <row r="30" spans="2:6" s="154" customFormat="1" ht="12.75">
      <c r="B30" s="161"/>
      <c r="C30" s="161"/>
      <c r="D30" s="163"/>
      <c r="E30" s="163"/>
      <c r="F30" s="163"/>
    </row>
    <row r="31" spans="1:6" s="154" customFormat="1" ht="15">
      <c r="A31" s="162" t="s">
        <v>503</v>
      </c>
      <c r="B31" s="161"/>
      <c r="C31" s="161"/>
      <c r="D31" s="163"/>
      <c r="E31" s="163"/>
      <c r="F31" s="163"/>
    </row>
    <row r="32" spans="1:6" s="154" customFormat="1" ht="12.75">
      <c r="A32" s="154" t="s">
        <v>504</v>
      </c>
      <c r="B32" s="161" t="s">
        <v>0</v>
      </c>
      <c r="C32" s="161"/>
      <c r="D32" s="163"/>
      <c r="E32" s="163"/>
      <c r="F32" s="163"/>
    </row>
    <row r="33" spans="2:6" s="154" customFormat="1" ht="12.75">
      <c r="B33" s="161"/>
      <c r="C33" s="161"/>
      <c r="D33" s="163"/>
      <c r="E33" s="163"/>
      <c r="F33" s="163"/>
    </row>
    <row r="34" spans="1:6" s="154" customFormat="1" ht="12.75">
      <c r="A34" s="70">
        <v>10</v>
      </c>
      <c r="B34" s="70">
        <v>2212</v>
      </c>
      <c r="C34" s="70" t="s">
        <v>689</v>
      </c>
      <c r="D34" s="15">
        <v>4160000</v>
      </c>
      <c r="E34" s="163">
        <v>300000</v>
      </c>
      <c r="F34" s="165">
        <f>SUM(D34:E34)</f>
        <v>4460000</v>
      </c>
    </row>
    <row r="35" spans="2:6" s="154" customFormat="1" ht="12.75">
      <c r="B35" s="161"/>
      <c r="C35" s="161"/>
      <c r="D35" s="163"/>
      <c r="E35" s="163"/>
      <c r="F35" s="163"/>
    </row>
    <row r="36" spans="1:6" s="154" customFormat="1" ht="12.75">
      <c r="A36" s="158">
        <v>51</v>
      </c>
      <c r="B36" s="158">
        <v>6402</v>
      </c>
      <c r="C36" s="158" t="s">
        <v>786</v>
      </c>
      <c r="D36" s="165">
        <v>0</v>
      </c>
      <c r="E36" s="163">
        <v>48210.75</v>
      </c>
      <c r="F36" s="165">
        <f>SUM(D36:E36)</f>
        <v>48210.75</v>
      </c>
    </row>
    <row r="37" spans="1:6" s="154" customFormat="1" ht="12.75">
      <c r="A37" s="158">
        <v>2</v>
      </c>
      <c r="B37" s="158">
        <v>6402</v>
      </c>
      <c r="C37" s="158" t="s">
        <v>787</v>
      </c>
      <c r="D37" s="165">
        <v>0</v>
      </c>
      <c r="E37" s="163">
        <v>17957.1</v>
      </c>
      <c r="F37" s="165">
        <f>SUM(D37:E37)</f>
        <v>17957.1</v>
      </c>
    </row>
    <row r="38" spans="1:6" s="154" customFormat="1" ht="12.75">
      <c r="A38" s="158">
        <v>52</v>
      </c>
      <c r="B38" s="158">
        <v>6402</v>
      </c>
      <c r="C38" s="158" t="s">
        <v>788</v>
      </c>
      <c r="D38" s="165">
        <v>0</v>
      </c>
      <c r="E38" s="163">
        <v>28091.7</v>
      </c>
      <c r="F38" s="165">
        <f>SUM(D38:E38)</f>
        <v>28091.7</v>
      </c>
    </row>
    <row r="39" spans="1:6" s="154" customFormat="1" ht="12.75">
      <c r="A39" s="158"/>
      <c r="B39" s="158"/>
      <c r="C39" s="158"/>
      <c r="D39" s="165"/>
      <c r="E39" s="163"/>
      <c r="F39" s="165"/>
    </row>
    <row r="40" spans="1:6" s="154" customFormat="1" ht="12.75">
      <c r="A40" s="70">
        <v>0</v>
      </c>
      <c r="B40" s="128">
        <v>3639</v>
      </c>
      <c r="C40" s="70" t="s">
        <v>673</v>
      </c>
      <c r="D40" s="15">
        <v>11100000</v>
      </c>
      <c r="E40" s="163">
        <v>300000</v>
      </c>
      <c r="F40" s="165">
        <f>SUM(D40:E40)</f>
        <v>11400000</v>
      </c>
    </row>
    <row r="41" spans="1:6" s="154" customFormat="1" ht="12.75">
      <c r="A41" s="70"/>
      <c r="B41" s="70"/>
      <c r="C41" s="70"/>
      <c r="D41" s="15"/>
      <c r="E41" s="163"/>
      <c r="F41" s="165"/>
    </row>
    <row r="42" spans="1:6" s="154" customFormat="1" ht="12.75">
      <c r="A42" s="6">
        <v>201802</v>
      </c>
      <c r="B42" s="8">
        <v>4350</v>
      </c>
      <c r="C42" s="70" t="s">
        <v>789</v>
      </c>
      <c r="D42" s="15">
        <v>100000</v>
      </c>
      <c r="E42" s="163">
        <v>300000</v>
      </c>
      <c r="F42" s="165">
        <f>SUM(D42:E42)</f>
        <v>400000</v>
      </c>
    </row>
    <row r="43" spans="1:6" s="154" customFormat="1" ht="12.75">
      <c r="A43" s="6"/>
      <c r="B43" s="8"/>
      <c r="C43" s="70"/>
      <c r="D43" s="15"/>
      <c r="E43" s="163"/>
      <c r="F43" s="165"/>
    </row>
    <row r="44" spans="1:6" s="154" customFormat="1" ht="12.75">
      <c r="A44" s="166">
        <v>59</v>
      </c>
      <c r="B44" s="166">
        <v>6409</v>
      </c>
      <c r="C44" s="172" t="s">
        <v>729</v>
      </c>
      <c r="D44" s="173">
        <f>'RO č.10 RM'!F46</f>
        <v>1663419.27</v>
      </c>
      <c r="E44" s="163">
        <v>-300000</v>
      </c>
      <c r="F44" s="165">
        <f>SUM(D44:E44)</f>
        <v>1363419.27</v>
      </c>
    </row>
    <row r="45" spans="1:6" s="154" customFormat="1" ht="12.75">
      <c r="A45" s="166"/>
      <c r="B45" s="166"/>
      <c r="C45" s="166"/>
      <c r="D45" s="174"/>
      <c r="E45" s="163"/>
      <c r="F45" s="163"/>
    </row>
    <row r="46" spans="1:6" s="154" customFormat="1" ht="12.75">
      <c r="A46" s="154" t="s">
        <v>590</v>
      </c>
      <c r="B46" s="161"/>
      <c r="C46" s="161"/>
      <c r="D46" s="167" t="s">
        <v>500</v>
      </c>
      <c r="E46" s="163">
        <f>SUM(E31:E44)</f>
        <v>694259.55</v>
      </c>
      <c r="F46" s="167" t="s">
        <v>500</v>
      </c>
    </row>
    <row r="47" spans="4:6" ht="12.75">
      <c r="D47" s="165"/>
      <c r="F47" s="165"/>
    </row>
    <row r="48" spans="1:6" s="154" customFormat="1" ht="12.75">
      <c r="A48" s="154" t="s">
        <v>785</v>
      </c>
      <c r="B48" s="161"/>
      <c r="C48" s="161"/>
      <c r="D48" s="167" t="s">
        <v>500</v>
      </c>
      <c r="E48" s="163">
        <f>'RO č.10 RM'!E51</f>
        <v>228255991.35</v>
      </c>
      <c r="F48" s="167" t="s">
        <v>500</v>
      </c>
    </row>
    <row r="49" spans="1:6" s="154" customFormat="1" ht="12.75">
      <c r="A49" s="150" t="s">
        <v>811</v>
      </c>
      <c r="B49" s="151"/>
      <c r="C49" s="151"/>
      <c r="D49" s="168" t="s">
        <v>500</v>
      </c>
      <c r="E49" s="152">
        <f>SUM(E46+E48)</f>
        <v>228950250.9</v>
      </c>
      <c r="F49" s="168" t="s">
        <v>500</v>
      </c>
    </row>
    <row r="50" spans="4:6" ht="12.75">
      <c r="D50" s="165"/>
      <c r="F50" s="165"/>
    </row>
    <row r="51" spans="1:6" ht="12.75">
      <c r="A51" s="154"/>
      <c r="F51" s="165"/>
    </row>
    <row r="52" ht="12.75">
      <c r="A52" s="154"/>
    </row>
    <row r="53" spans="1:7" s="158" customFormat="1" ht="12.75">
      <c r="A53" s="175" t="s">
        <v>265</v>
      </c>
      <c r="E53" s="163"/>
      <c r="G53" s="157"/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6"/>
  <sheetViews>
    <sheetView zoomScale="125" zoomScaleNormal="125" zoomScalePageLayoutView="0" workbookViewId="0" topLeftCell="A1">
      <pane ySplit="5" topLeftCell="A27" activePane="bottomLeft" state="frozen"/>
      <selection pane="topLeft" activeCell="A1" sqref="A1"/>
      <selection pane="bottomLeft" activeCell="A38" sqref="A38:F38"/>
    </sheetView>
  </sheetViews>
  <sheetFormatPr defaultColWidth="9.140625" defaultRowHeight="12.75"/>
  <cols>
    <col min="1" max="1" width="6.28125" style="157" customWidth="1"/>
    <col min="2" max="2" width="4.7109375" style="158" customWidth="1"/>
    <col min="3" max="3" width="55.57421875" style="158" customWidth="1"/>
    <col min="4" max="4" width="11.421875" style="158" customWidth="1"/>
    <col min="5" max="5" width="11.28125" style="163" customWidth="1"/>
    <col min="6" max="6" width="10.7109375" style="158" customWidth="1"/>
    <col min="7" max="16384" width="9.140625" style="157" customWidth="1"/>
  </cols>
  <sheetData>
    <row r="1" spans="1:7" s="154" customFormat="1" ht="12.75">
      <c r="A1" s="150" t="s">
        <v>506</v>
      </c>
      <c r="B1" s="151"/>
      <c r="C1" s="151"/>
      <c r="D1" s="151"/>
      <c r="E1" s="152"/>
      <c r="F1" s="151"/>
      <c r="G1" s="153"/>
    </row>
    <row r="2" spans="1:7" s="154" customFormat="1" ht="12.75">
      <c r="A2" s="150" t="s">
        <v>801</v>
      </c>
      <c r="B2" s="151"/>
      <c r="C2" s="151"/>
      <c r="D2" s="151"/>
      <c r="E2" s="152"/>
      <c r="F2" s="151"/>
      <c r="G2" s="153"/>
    </row>
    <row r="3" spans="1:7" ht="12.75">
      <c r="A3" s="150" t="s">
        <v>797</v>
      </c>
      <c r="B3" s="155"/>
      <c r="C3" s="155"/>
      <c r="D3" s="155"/>
      <c r="E3" s="152"/>
      <c r="F3" s="155"/>
      <c r="G3" s="156"/>
    </row>
    <row r="4" spans="4:6" ht="12.75">
      <c r="D4" s="159" t="s">
        <v>493</v>
      </c>
      <c r="E4" s="160" t="s">
        <v>494</v>
      </c>
      <c r="F4" s="159" t="s">
        <v>495</v>
      </c>
    </row>
    <row r="5" spans="2:6" s="154" customFormat="1" ht="12.75">
      <c r="B5" s="161"/>
      <c r="C5" s="161"/>
      <c r="D5" s="159" t="s">
        <v>496</v>
      </c>
      <c r="E5" s="160" t="s">
        <v>497</v>
      </c>
      <c r="F5" s="159" t="s">
        <v>489</v>
      </c>
    </row>
    <row r="6" spans="1:6" s="154" customFormat="1" ht="15">
      <c r="A6" s="162" t="s">
        <v>498</v>
      </c>
      <c r="B6" s="161"/>
      <c r="C6" s="161"/>
      <c r="D6" s="159"/>
      <c r="E6" s="160"/>
      <c r="F6" s="159"/>
    </row>
    <row r="7" spans="1:6" s="154" customFormat="1" ht="12.75">
      <c r="A7" s="154" t="s">
        <v>0</v>
      </c>
      <c r="B7" s="154" t="s">
        <v>499</v>
      </c>
      <c r="C7" s="161"/>
      <c r="D7" s="161"/>
      <c r="E7" s="163"/>
      <c r="F7" s="161"/>
    </row>
    <row r="8" spans="3:6" s="154" customFormat="1" ht="12.75">
      <c r="C8" s="161"/>
      <c r="D8" s="161"/>
      <c r="E8" s="163"/>
      <c r="F8" s="161"/>
    </row>
    <row r="9" spans="2:6" s="154" customFormat="1" ht="12.75">
      <c r="B9" s="13">
        <v>1113</v>
      </c>
      <c r="C9" s="13" t="s">
        <v>806</v>
      </c>
      <c r="D9" s="15">
        <v>1200000</v>
      </c>
      <c r="E9" s="163">
        <v>212600</v>
      </c>
      <c r="F9" s="165">
        <f>SUM(D9:E9)</f>
        <v>1412600</v>
      </c>
    </row>
    <row r="10" spans="2:6" s="154" customFormat="1" ht="12.75">
      <c r="B10" s="13">
        <v>1121</v>
      </c>
      <c r="C10" s="13" t="s">
        <v>807</v>
      </c>
      <c r="D10" s="15">
        <v>15000000</v>
      </c>
      <c r="E10" s="163">
        <v>300000</v>
      </c>
      <c r="F10" s="165">
        <f>SUM(D10:E10)</f>
        <v>15300000</v>
      </c>
    </row>
    <row r="11" spans="2:6" s="154" customFormat="1" ht="12.75">
      <c r="B11" s="158">
        <v>1334</v>
      </c>
      <c r="C11" s="158" t="s">
        <v>695</v>
      </c>
      <c r="D11" s="165">
        <v>43200</v>
      </c>
      <c r="E11" s="163">
        <v>44600</v>
      </c>
      <c r="F11" s="165">
        <f>SUM(D11:E11)</f>
        <v>87800</v>
      </c>
    </row>
    <row r="12" spans="3:6" s="154" customFormat="1" ht="12.75">
      <c r="C12" s="161"/>
      <c r="D12" s="161"/>
      <c r="E12" s="163"/>
      <c r="F12" s="161"/>
    </row>
    <row r="13" spans="1:6" s="154" customFormat="1" ht="12.75">
      <c r="A13" s="13">
        <v>3639</v>
      </c>
      <c r="B13" s="14">
        <v>2119</v>
      </c>
      <c r="C13" s="13" t="s">
        <v>624</v>
      </c>
      <c r="D13" s="15">
        <v>625000</v>
      </c>
      <c r="E13" s="88">
        <v>300000</v>
      </c>
      <c r="F13" s="89">
        <f>SUM(D13:E13)</f>
        <v>925000</v>
      </c>
    </row>
    <row r="14" spans="1:6" s="154" customFormat="1" ht="12.75">
      <c r="A14" s="13"/>
      <c r="B14" s="14"/>
      <c r="C14" s="13"/>
      <c r="D14" s="15"/>
      <c r="E14" s="88"/>
      <c r="F14" s="89"/>
    </row>
    <row r="15" spans="1:6" s="154" customFormat="1" ht="12.75">
      <c r="A15" s="13"/>
      <c r="B15" s="70">
        <v>4121</v>
      </c>
      <c r="C15" s="7" t="s">
        <v>815</v>
      </c>
      <c r="D15" s="15">
        <v>0</v>
      </c>
      <c r="E15" s="88">
        <v>6000</v>
      </c>
      <c r="F15" s="89">
        <f>SUM(D15:E15)</f>
        <v>6000</v>
      </c>
    </row>
    <row r="16" spans="1:6" s="154" customFormat="1" ht="12.75">
      <c r="A16" s="13"/>
      <c r="B16" s="70"/>
      <c r="C16" s="7"/>
      <c r="D16" s="15"/>
      <c r="E16" s="88"/>
      <c r="F16" s="89"/>
    </row>
    <row r="17" spans="1:6" s="154" customFormat="1" ht="12.75">
      <c r="A17" s="13"/>
      <c r="B17" s="70"/>
      <c r="C17" s="7" t="s">
        <v>816</v>
      </c>
      <c r="D17" s="15"/>
      <c r="E17" s="88"/>
      <c r="F17" s="89"/>
    </row>
    <row r="18" spans="1:6" s="154" customFormat="1" ht="12.75">
      <c r="A18" s="13"/>
      <c r="B18" s="13">
        <v>4122</v>
      </c>
      <c r="C18" s="70" t="s">
        <v>817</v>
      </c>
      <c r="D18" s="15">
        <v>20476</v>
      </c>
      <c r="E18" s="88">
        <v>-3360</v>
      </c>
      <c r="F18" s="89">
        <f>SUM(D18:E18)</f>
        <v>17116</v>
      </c>
    </row>
    <row r="19" spans="1:6" s="154" customFormat="1" ht="12.75">
      <c r="A19" s="13"/>
      <c r="B19" s="13">
        <v>4122</v>
      </c>
      <c r="C19" s="70" t="s">
        <v>818</v>
      </c>
      <c r="D19" s="15">
        <v>150000</v>
      </c>
      <c r="E19" s="88">
        <v>-21171</v>
      </c>
      <c r="F19" s="89">
        <f>SUM(D19:E19)</f>
        <v>128829</v>
      </c>
    </row>
    <row r="20" spans="1:6" s="154" customFormat="1" ht="12.75">
      <c r="A20" s="158"/>
      <c r="B20" s="158"/>
      <c r="C20" s="158"/>
      <c r="D20" s="165"/>
      <c r="E20" s="163"/>
      <c r="F20" s="165"/>
    </row>
    <row r="21" spans="1:6" s="154" customFormat="1" ht="12.75">
      <c r="A21" s="154" t="s">
        <v>588</v>
      </c>
      <c r="B21" s="158"/>
      <c r="C21" s="158"/>
      <c r="D21" s="167" t="s">
        <v>500</v>
      </c>
      <c r="E21" s="163">
        <f>SUM(E8:E20)</f>
        <v>838669</v>
      </c>
      <c r="F21" s="167" t="s">
        <v>500</v>
      </c>
    </row>
    <row r="22" spans="4:6" ht="12.75">
      <c r="D22" s="165"/>
      <c r="F22" s="165"/>
    </row>
    <row r="23" spans="1:6" s="154" customFormat="1" ht="12.75">
      <c r="A23" s="154" t="s">
        <v>812</v>
      </c>
      <c r="B23" s="161"/>
      <c r="C23" s="161"/>
      <c r="D23" s="167" t="s">
        <v>500</v>
      </c>
      <c r="E23" s="163">
        <f>'RO č.11 RM'!E20</f>
        <v>215377833.76000002</v>
      </c>
      <c r="F23" s="167" t="s">
        <v>500</v>
      </c>
    </row>
    <row r="24" spans="1:6" s="154" customFormat="1" ht="12.75">
      <c r="A24" s="150" t="s">
        <v>798</v>
      </c>
      <c r="B24" s="151"/>
      <c r="C24" s="151"/>
      <c r="D24" s="168" t="s">
        <v>500</v>
      </c>
      <c r="E24" s="152">
        <f>SUM(E21+E23)</f>
        <v>216216502.76000002</v>
      </c>
      <c r="F24" s="168" t="s">
        <v>500</v>
      </c>
    </row>
    <row r="25" spans="4:7" ht="12.75">
      <c r="D25" s="165"/>
      <c r="F25" s="165"/>
      <c r="G25" s="169"/>
    </row>
    <row r="26" spans="1:6" s="154" customFormat="1" ht="12.75">
      <c r="A26" s="154" t="s">
        <v>12</v>
      </c>
      <c r="B26" s="161"/>
      <c r="C26" s="161"/>
      <c r="D26" s="163"/>
      <c r="E26" s="163"/>
      <c r="F26" s="163"/>
    </row>
    <row r="27" spans="2:6" s="154" customFormat="1" ht="12.75">
      <c r="B27" s="161"/>
      <c r="C27" s="161"/>
      <c r="D27" s="163"/>
      <c r="E27" s="163"/>
      <c r="F27" s="163"/>
    </row>
    <row r="28" spans="1:6" ht="12.75">
      <c r="A28" s="170"/>
      <c r="B28" s="13"/>
      <c r="C28" s="13"/>
      <c r="D28" s="78"/>
      <c r="F28" s="165"/>
    </row>
    <row r="29" spans="1:6" s="154" customFormat="1" ht="12.75">
      <c r="A29" s="154" t="s">
        <v>502</v>
      </c>
      <c r="B29" s="161"/>
      <c r="C29" s="161"/>
      <c r="D29" s="167" t="s">
        <v>500</v>
      </c>
      <c r="E29" s="163">
        <f>SUM(E26:E27)</f>
        <v>0</v>
      </c>
      <c r="F29" s="167" t="s">
        <v>500</v>
      </c>
    </row>
    <row r="30" spans="1:6" s="154" customFormat="1" ht="12.75">
      <c r="A30" s="154" t="s">
        <v>589</v>
      </c>
      <c r="B30" s="161"/>
      <c r="C30" s="161"/>
      <c r="D30" s="167" t="s">
        <v>500</v>
      </c>
      <c r="E30" s="163">
        <f>SUM(E21+E29)</f>
        <v>838669</v>
      </c>
      <c r="F30" s="167" t="s">
        <v>500</v>
      </c>
    </row>
    <row r="31" spans="4:6" ht="12.75">
      <c r="D31" s="165"/>
      <c r="F31" s="165"/>
    </row>
    <row r="32" spans="1:6" s="154" customFormat="1" ht="12.75">
      <c r="A32" s="154" t="s">
        <v>813</v>
      </c>
      <c r="B32" s="161"/>
      <c r="C32" s="161"/>
      <c r="D32" s="167" t="s">
        <v>500</v>
      </c>
      <c r="E32" s="163">
        <f>'RO č.11 RM'!E29</f>
        <v>228950250.90000004</v>
      </c>
      <c r="F32" s="167" t="s">
        <v>500</v>
      </c>
    </row>
    <row r="33" spans="1:6" s="154" customFormat="1" ht="12.75">
      <c r="A33" s="150" t="s">
        <v>799</v>
      </c>
      <c r="B33" s="151"/>
      <c r="C33" s="151"/>
      <c r="D33" s="168" t="s">
        <v>500</v>
      </c>
      <c r="E33" s="152">
        <f>SUM(E30+E32)</f>
        <v>229788919.90000004</v>
      </c>
      <c r="F33" s="168" t="s">
        <v>500</v>
      </c>
    </row>
    <row r="34" spans="2:6" s="154" customFormat="1" ht="12.75">
      <c r="B34" s="161"/>
      <c r="C34" s="161"/>
      <c r="D34" s="163"/>
      <c r="E34" s="163"/>
      <c r="F34" s="163"/>
    </row>
    <row r="35" spans="1:6" s="154" customFormat="1" ht="15">
      <c r="A35" s="162" t="s">
        <v>503</v>
      </c>
      <c r="B35" s="161"/>
      <c r="C35" s="161"/>
      <c r="D35" s="163"/>
      <c r="E35" s="163"/>
      <c r="F35" s="163"/>
    </row>
    <row r="36" spans="1:6" s="154" customFormat="1" ht="12.75">
      <c r="A36" s="154" t="s">
        <v>504</v>
      </c>
      <c r="B36" s="161" t="s">
        <v>0</v>
      </c>
      <c r="C36" s="161"/>
      <c r="D36" s="163"/>
      <c r="E36" s="163"/>
      <c r="F36" s="163"/>
    </row>
    <row r="37" spans="2:6" s="154" customFormat="1" ht="12.75">
      <c r="B37" s="161"/>
      <c r="C37" s="161"/>
      <c r="D37" s="163"/>
      <c r="E37" s="163"/>
      <c r="F37" s="163"/>
    </row>
    <row r="38" spans="1:6" s="154" customFormat="1" ht="12.75">
      <c r="A38" s="70">
        <v>10</v>
      </c>
      <c r="B38" s="70">
        <v>2212</v>
      </c>
      <c r="C38" s="70" t="s">
        <v>689</v>
      </c>
      <c r="D38" s="15">
        <f>'RO č.11 RM'!F34</f>
        <v>4460000</v>
      </c>
      <c r="E38" s="163">
        <v>300000</v>
      </c>
      <c r="F38" s="165">
        <f>SUM(D38:E38)</f>
        <v>4760000</v>
      </c>
    </row>
    <row r="39" spans="2:6" s="154" customFormat="1" ht="12.75">
      <c r="B39" s="161"/>
      <c r="C39" s="161"/>
      <c r="D39" s="163"/>
      <c r="E39" s="163"/>
      <c r="F39" s="163"/>
    </row>
    <row r="40" spans="1:6" s="154" customFormat="1" ht="12.75">
      <c r="A40" s="70">
        <v>0</v>
      </c>
      <c r="B40" s="128">
        <v>3639</v>
      </c>
      <c r="C40" s="70" t="s">
        <v>673</v>
      </c>
      <c r="D40" s="15">
        <v>11400000</v>
      </c>
      <c r="E40" s="163">
        <v>300000</v>
      </c>
      <c r="F40" s="165">
        <f>SUM(D40:E40)</f>
        <v>11700000</v>
      </c>
    </row>
    <row r="41" spans="1:6" s="154" customFormat="1" ht="12.75">
      <c r="A41" s="70"/>
      <c r="B41" s="128"/>
      <c r="C41" s="70"/>
      <c r="D41" s="15"/>
      <c r="E41" s="163"/>
      <c r="F41" s="165"/>
    </row>
    <row r="42" spans="1:6" s="154" customFormat="1" ht="12.75">
      <c r="A42" s="70">
        <v>2201519</v>
      </c>
      <c r="B42" s="70">
        <v>3113</v>
      </c>
      <c r="C42" s="70" t="s">
        <v>762</v>
      </c>
      <c r="D42" s="15">
        <v>800000</v>
      </c>
      <c r="E42" s="163">
        <v>238600</v>
      </c>
      <c r="F42" s="165">
        <f>SUM(D42:E42)</f>
        <v>1038600</v>
      </c>
    </row>
    <row r="43" spans="1:6" s="154" customFormat="1" ht="12.75">
      <c r="A43" s="70"/>
      <c r="B43" s="70"/>
      <c r="C43" s="70"/>
      <c r="D43" s="15"/>
      <c r="E43" s="163"/>
      <c r="F43" s="165"/>
    </row>
    <row r="44" spans="1:6" s="154" customFormat="1" ht="12.75">
      <c r="A44" s="6">
        <v>201802</v>
      </c>
      <c r="B44" s="8">
        <v>4350</v>
      </c>
      <c r="C44" s="70" t="s">
        <v>789</v>
      </c>
      <c r="D44" s="15">
        <v>400000</v>
      </c>
      <c r="E44" s="163">
        <v>300000</v>
      </c>
      <c r="F44" s="165">
        <f>SUM(D44:E44)</f>
        <v>700000</v>
      </c>
    </row>
    <row r="45" spans="1:6" s="154" customFormat="1" ht="12.75">
      <c r="A45" s="6"/>
      <c r="B45" s="8"/>
      <c r="C45" s="70"/>
      <c r="D45" s="15"/>
      <c r="E45" s="163"/>
      <c r="F45" s="165"/>
    </row>
    <row r="46" spans="1:6" s="154" customFormat="1" ht="12.75">
      <c r="A46" s="166">
        <v>59</v>
      </c>
      <c r="B46" s="166">
        <v>6409</v>
      </c>
      <c r="C46" s="172" t="s">
        <v>729</v>
      </c>
      <c r="D46" s="173">
        <f>'RO č.11 RM'!F44</f>
        <v>1363419.27</v>
      </c>
      <c r="E46" s="163">
        <v>-299931</v>
      </c>
      <c r="F46" s="165">
        <f>SUM(D46:E46)</f>
        <v>1063488.27</v>
      </c>
    </row>
    <row r="47" spans="1:6" s="154" customFormat="1" ht="12.75">
      <c r="A47" s="166"/>
      <c r="B47" s="166"/>
      <c r="C47" s="166"/>
      <c r="D47" s="174"/>
      <c r="E47" s="163"/>
      <c r="F47" s="163"/>
    </row>
    <row r="48" spans="1:6" s="154" customFormat="1" ht="12.75">
      <c r="A48" s="154" t="s">
        <v>590</v>
      </c>
      <c r="B48" s="161"/>
      <c r="C48" s="161"/>
      <c r="D48" s="167" t="s">
        <v>500</v>
      </c>
      <c r="E48" s="163">
        <f>SUM(E35:E46)</f>
        <v>838669</v>
      </c>
      <c r="F48" s="167" t="s">
        <v>500</v>
      </c>
    </row>
    <row r="49" spans="4:6" ht="12.75">
      <c r="D49" s="165"/>
      <c r="F49" s="165"/>
    </row>
    <row r="50" spans="1:6" s="154" customFormat="1" ht="12.75">
      <c r="A50" s="154" t="s">
        <v>814</v>
      </c>
      <c r="B50" s="161"/>
      <c r="C50" s="161"/>
      <c r="D50" s="167" t="s">
        <v>500</v>
      </c>
      <c r="E50" s="163">
        <f>'RO č.11 RM'!E49</f>
        <v>228950250.9</v>
      </c>
      <c r="F50" s="167" t="s">
        <v>500</v>
      </c>
    </row>
    <row r="51" spans="1:6" s="154" customFormat="1" ht="12.75">
      <c r="A51" s="150" t="s">
        <v>800</v>
      </c>
      <c r="B51" s="151"/>
      <c r="C51" s="151"/>
      <c r="D51" s="168" t="s">
        <v>500</v>
      </c>
      <c r="E51" s="152">
        <f>SUM(E48+E50)</f>
        <v>229788919.9</v>
      </c>
      <c r="F51" s="168" t="s">
        <v>500</v>
      </c>
    </row>
    <row r="52" spans="4:6" ht="12.75">
      <c r="D52" s="165"/>
      <c r="F52" s="165"/>
    </row>
    <row r="53" spans="1:6" ht="12.75">
      <c r="A53" s="154" t="s">
        <v>505</v>
      </c>
      <c r="D53" s="167" t="s">
        <v>500</v>
      </c>
      <c r="E53" s="163">
        <f>SUM(E30-E48)</f>
        <v>0</v>
      </c>
      <c r="F53" s="167" t="s">
        <v>500</v>
      </c>
    </row>
    <row r="54" spans="1:6" ht="12.75">
      <c r="A54" s="154"/>
      <c r="F54" s="165"/>
    </row>
    <row r="55" ht="12.75">
      <c r="A55" s="154"/>
    </row>
    <row r="56" spans="1:7" s="158" customFormat="1" ht="12.75">
      <c r="A56" s="175" t="s">
        <v>265</v>
      </c>
      <c r="E56" s="163"/>
      <c r="G56" s="157"/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3"/>
  <sheetViews>
    <sheetView zoomScale="125" zoomScaleNormal="125" zoomScalePageLayoutView="0" workbookViewId="0" topLeftCell="A1">
      <pane ySplit="5" topLeftCell="A27" activePane="bottomLeft" state="frozen"/>
      <selection pane="topLeft" activeCell="A1" sqref="A1"/>
      <selection pane="bottomLeft" activeCell="A36" sqref="A36:F36"/>
    </sheetView>
  </sheetViews>
  <sheetFormatPr defaultColWidth="9.140625" defaultRowHeight="12.75"/>
  <cols>
    <col min="1" max="1" width="6.28125" style="157" customWidth="1"/>
    <col min="2" max="2" width="4.7109375" style="158" customWidth="1"/>
    <col min="3" max="3" width="55.57421875" style="158" customWidth="1"/>
    <col min="4" max="4" width="11.421875" style="158" customWidth="1"/>
    <col min="5" max="5" width="11.28125" style="163" customWidth="1"/>
    <col min="6" max="6" width="10.7109375" style="158" customWidth="1"/>
    <col min="7" max="16384" width="9.140625" style="157" customWidth="1"/>
  </cols>
  <sheetData>
    <row r="1" spans="1:7" s="154" customFormat="1" ht="12.75">
      <c r="A1" s="150" t="s">
        <v>506</v>
      </c>
      <c r="B1" s="151"/>
      <c r="C1" s="151"/>
      <c r="D1" s="151"/>
      <c r="E1" s="152"/>
      <c r="F1" s="151"/>
      <c r="G1" s="153"/>
    </row>
    <row r="2" spans="1:7" s="154" customFormat="1" ht="12.75">
      <c r="A2" s="150" t="s">
        <v>802</v>
      </c>
      <c r="B2" s="151"/>
      <c r="C2" s="151"/>
      <c r="D2" s="151"/>
      <c r="E2" s="152"/>
      <c r="F2" s="151"/>
      <c r="G2" s="153"/>
    </row>
    <row r="3" spans="1:7" ht="12.75">
      <c r="A3" s="150" t="s">
        <v>828</v>
      </c>
      <c r="B3" s="155"/>
      <c r="C3" s="155"/>
      <c r="D3" s="155"/>
      <c r="E3" s="152"/>
      <c r="F3" s="155"/>
      <c r="G3" s="156"/>
    </row>
    <row r="4" spans="4:6" ht="12.75">
      <c r="D4" s="159" t="s">
        <v>493</v>
      </c>
      <c r="E4" s="160" t="s">
        <v>494</v>
      </c>
      <c r="F4" s="159" t="s">
        <v>495</v>
      </c>
    </row>
    <row r="5" spans="2:6" s="154" customFormat="1" ht="12.75">
      <c r="B5" s="161"/>
      <c r="C5" s="161"/>
      <c r="D5" s="159" t="s">
        <v>496</v>
      </c>
      <c r="E5" s="160" t="s">
        <v>497</v>
      </c>
      <c r="F5" s="159" t="s">
        <v>489</v>
      </c>
    </row>
    <row r="6" spans="1:6" s="154" customFormat="1" ht="15">
      <c r="A6" s="162" t="s">
        <v>498</v>
      </c>
      <c r="B6" s="161"/>
      <c r="C6" s="161"/>
      <c r="D6" s="159"/>
      <c r="E6" s="160"/>
      <c r="F6" s="159"/>
    </row>
    <row r="7" spans="1:6" s="154" customFormat="1" ht="12.75">
      <c r="A7" s="154" t="s">
        <v>0</v>
      </c>
      <c r="B7" s="154" t="s">
        <v>499</v>
      </c>
      <c r="C7" s="161"/>
      <c r="D7" s="161"/>
      <c r="E7" s="163"/>
      <c r="F7" s="161"/>
    </row>
    <row r="8" spans="3:6" s="154" customFormat="1" ht="12.75">
      <c r="C8" s="161"/>
      <c r="D8" s="161"/>
      <c r="E8" s="163"/>
      <c r="F8" s="161"/>
    </row>
    <row r="9" spans="2:6" s="154" customFormat="1" ht="12.75">
      <c r="B9" s="13">
        <v>1343</v>
      </c>
      <c r="C9" s="13" t="s">
        <v>819</v>
      </c>
      <c r="D9" s="15">
        <v>150000</v>
      </c>
      <c r="E9" s="163">
        <v>144900</v>
      </c>
      <c r="F9" s="165">
        <f>SUM(D9:E9)</f>
        <v>294900</v>
      </c>
    </row>
    <row r="10" spans="3:6" s="154" customFormat="1" ht="12.75">
      <c r="C10" s="161"/>
      <c r="D10" s="161"/>
      <c r="E10" s="163"/>
      <c r="F10" s="161"/>
    </row>
    <row r="11" spans="1:6" s="154" customFormat="1" ht="12.75">
      <c r="A11" s="13">
        <v>3639</v>
      </c>
      <c r="B11" s="13">
        <v>3122</v>
      </c>
      <c r="C11" s="13" t="s">
        <v>820</v>
      </c>
      <c r="D11" s="15">
        <v>200000</v>
      </c>
      <c r="E11" s="163">
        <v>135000</v>
      </c>
      <c r="F11" s="165">
        <f>SUM(D11:E11)</f>
        <v>335000</v>
      </c>
    </row>
    <row r="12" spans="1:6" s="154" customFormat="1" ht="12.75">
      <c r="A12" s="13"/>
      <c r="B12" s="14"/>
      <c r="C12" s="13"/>
      <c r="D12" s="15"/>
      <c r="E12" s="163"/>
      <c r="F12" s="165"/>
    </row>
    <row r="13" spans="1:6" s="154" customFormat="1" ht="12.75">
      <c r="A13" s="154" t="s">
        <v>588</v>
      </c>
      <c r="B13" s="158"/>
      <c r="C13" s="158"/>
      <c r="D13" s="167" t="s">
        <v>500</v>
      </c>
      <c r="E13" s="163">
        <f>SUM(E8:E12)</f>
        <v>279900</v>
      </c>
      <c r="F13" s="167" t="s">
        <v>500</v>
      </c>
    </row>
    <row r="14" spans="4:6" ht="12.75">
      <c r="D14" s="165"/>
      <c r="F14" s="165"/>
    </row>
    <row r="15" spans="1:6" s="154" customFormat="1" ht="12.75">
      <c r="A15" s="154" t="s">
        <v>829</v>
      </c>
      <c r="B15" s="161"/>
      <c r="C15" s="161"/>
      <c r="D15" s="167" t="s">
        <v>500</v>
      </c>
      <c r="E15" s="163">
        <f>'RO č.12 RM'!E24</f>
        <v>216216502.76000002</v>
      </c>
      <c r="F15" s="167" t="s">
        <v>500</v>
      </c>
    </row>
    <row r="16" spans="1:6" s="154" customFormat="1" ht="12.75">
      <c r="A16" s="150" t="s">
        <v>830</v>
      </c>
      <c r="B16" s="151"/>
      <c r="C16" s="151"/>
      <c r="D16" s="168" t="s">
        <v>500</v>
      </c>
      <c r="E16" s="152">
        <f>SUM(E13+E15)</f>
        <v>216496402.76000002</v>
      </c>
      <c r="F16" s="168" t="s">
        <v>500</v>
      </c>
    </row>
    <row r="17" spans="4:7" ht="12.75">
      <c r="D17" s="165"/>
      <c r="F17" s="165"/>
      <c r="G17" s="169"/>
    </row>
    <row r="18" spans="1:6" s="154" customFormat="1" ht="12.75">
      <c r="A18" s="154" t="s">
        <v>12</v>
      </c>
      <c r="B18" s="161"/>
      <c r="C18" s="161"/>
      <c r="D18" s="163"/>
      <c r="E18" s="163"/>
      <c r="F18" s="163"/>
    </row>
    <row r="19" spans="2:6" s="154" customFormat="1" ht="12.75">
      <c r="B19" s="161"/>
      <c r="C19" s="161"/>
      <c r="D19" s="163"/>
      <c r="E19" s="163"/>
      <c r="F19" s="163"/>
    </row>
    <row r="20" spans="1:6" ht="12.75">
      <c r="A20" s="170"/>
      <c r="B20" s="13"/>
      <c r="C20" s="13"/>
      <c r="D20" s="78"/>
      <c r="F20" s="165"/>
    </row>
    <row r="21" spans="1:6" s="154" customFormat="1" ht="12.75">
      <c r="A21" s="154" t="s">
        <v>502</v>
      </c>
      <c r="B21" s="161"/>
      <c r="C21" s="161"/>
      <c r="D21" s="167" t="s">
        <v>500</v>
      </c>
      <c r="E21" s="163">
        <f>SUM(E18:E20)</f>
        <v>0</v>
      </c>
      <c r="F21" s="167" t="s">
        <v>500</v>
      </c>
    </row>
    <row r="22" spans="1:6" s="154" customFormat="1" ht="12.75">
      <c r="A22" s="154" t="s">
        <v>589</v>
      </c>
      <c r="B22" s="161"/>
      <c r="C22" s="161"/>
      <c r="D22" s="167" t="s">
        <v>500</v>
      </c>
      <c r="E22" s="163">
        <f>SUM(E13+E21)</f>
        <v>279900</v>
      </c>
      <c r="F22" s="167" t="s">
        <v>500</v>
      </c>
    </row>
    <row r="23" spans="4:6" ht="12.75">
      <c r="D23" s="165"/>
      <c r="F23" s="165"/>
    </row>
    <row r="24" spans="1:6" s="154" customFormat="1" ht="12.75">
      <c r="A24" s="154" t="s">
        <v>831</v>
      </c>
      <c r="B24" s="161"/>
      <c r="C24" s="161"/>
      <c r="D24" s="167" t="s">
        <v>500</v>
      </c>
      <c r="E24" s="163">
        <f>'RO č.12 RM'!E33</f>
        <v>229788919.90000004</v>
      </c>
      <c r="F24" s="167" t="s">
        <v>500</v>
      </c>
    </row>
    <row r="25" spans="1:6" s="154" customFormat="1" ht="12.75">
      <c r="A25" s="150" t="s">
        <v>832</v>
      </c>
      <c r="B25" s="151"/>
      <c r="C25" s="151"/>
      <c r="D25" s="168" t="s">
        <v>500</v>
      </c>
      <c r="E25" s="152">
        <f>SUM(E22+E24)</f>
        <v>230068819.90000004</v>
      </c>
      <c r="F25" s="168" t="s">
        <v>500</v>
      </c>
    </row>
    <row r="26" spans="2:6" s="154" customFormat="1" ht="12.75">
      <c r="B26" s="161"/>
      <c r="C26" s="161"/>
      <c r="D26" s="163"/>
      <c r="E26" s="163"/>
      <c r="F26" s="163"/>
    </row>
    <row r="27" spans="1:6" s="154" customFormat="1" ht="15">
      <c r="A27" s="162" t="s">
        <v>503</v>
      </c>
      <c r="B27" s="161"/>
      <c r="C27" s="161"/>
      <c r="D27" s="163"/>
      <c r="E27" s="163"/>
      <c r="F27" s="163"/>
    </row>
    <row r="28" spans="1:6" s="154" customFormat="1" ht="12.75">
      <c r="A28" s="154" t="s">
        <v>504</v>
      </c>
      <c r="B28" s="161" t="s">
        <v>0</v>
      </c>
      <c r="C28" s="161"/>
      <c r="D28" s="163"/>
      <c r="E28" s="163"/>
      <c r="F28" s="163"/>
    </row>
    <row r="29" spans="2:6" s="154" customFormat="1" ht="12.75">
      <c r="B29" s="161"/>
      <c r="C29" s="161"/>
      <c r="D29" s="163"/>
      <c r="E29" s="163"/>
      <c r="F29" s="163"/>
    </row>
    <row r="30" spans="1:6" s="154" customFormat="1" ht="12.75">
      <c r="A30" s="70">
        <v>34</v>
      </c>
      <c r="B30" s="70">
        <v>3419</v>
      </c>
      <c r="C30" s="70" t="s">
        <v>846</v>
      </c>
      <c r="D30" s="15">
        <v>300000</v>
      </c>
      <c r="E30" s="163">
        <v>10000</v>
      </c>
      <c r="F30" s="165">
        <f>SUM(D30:E30)</f>
        <v>310000</v>
      </c>
    </row>
    <row r="31" spans="1:6" s="154" customFormat="1" ht="12.75">
      <c r="A31" s="70"/>
      <c r="B31" s="70"/>
      <c r="C31" s="70"/>
      <c r="D31" s="15"/>
      <c r="E31" s="163"/>
      <c r="F31" s="165"/>
    </row>
    <row r="32" spans="1:6" s="154" customFormat="1" ht="12.75">
      <c r="A32" s="70">
        <v>36</v>
      </c>
      <c r="B32" s="70">
        <v>3639</v>
      </c>
      <c r="C32" s="70" t="s">
        <v>845</v>
      </c>
      <c r="D32" s="15">
        <v>150000</v>
      </c>
      <c r="E32" s="163">
        <v>16000</v>
      </c>
      <c r="F32" s="165">
        <f>SUM(D32:E32)</f>
        <v>166000</v>
      </c>
    </row>
    <row r="33" spans="1:6" s="154" customFormat="1" ht="12.75">
      <c r="A33" s="70"/>
      <c r="B33" s="70"/>
      <c r="C33" s="70"/>
      <c r="D33" s="15"/>
      <c r="E33" s="163"/>
      <c r="F33" s="165"/>
    </row>
    <row r="34" spans="1:6" s="154" customFormat="1" ht="12.75">
      <c r="A34" s="70">
        <v>176</v>
      </c>
      <c r="B34" s="70">
        <v>6171</v>
      </c>
      <c r="C34" s="70" t="s">
        <v>847</v>
      </c>
      <c r="D34" s="15">
        <v>250000</v>
      </c>
      <c r="E34" s="163">
        <v>10000</v>
      </c>
      <c r="F34" s="165">
        <f>SUM(D34:E34)</f>
        <v>260000</v>
      </c>
    </row>
    <row r="35" spans="1:6" s="154" customFormat="1" ht="12.75">
      <c r="A35" s="70"/>
      <c r="B35" s="70"/>
      <c r="C35" s="70"/>
      <c r="D35" s="15"/>
      <c r="E35" s="163"/>
      <c r="F35" s="165"/>
    </row>
    <row r="36" spans="1:6" s="154" customFormat="1" ht="12.75">
      <c r="A36" s="6">
        <v>201713</v>
      </c>
      <c r="B36" s="4">
        <v>3113</v>
      </c>
      <c r="C36" s="70" t="s">
        <v>608</v>
      </c>
      <c r="D36" s="15">
        <v>74650000</v>
      </c>
      <c r="E36" s="163">
        <v>25000</v>
      </c>
      <c r="F36" s="165">
        <f>SUM(D36:E36)</f>
        <v>74675000</v>
      </c>
    </row>
    <row r="37" spans="1:6" s="154" customFormat="1" ht="12.75">
      <c r="A37" s="6"/>
      <c r="B37" s="4"/>
      <c r="C37" s="70"/>
      <c r="D37" s="15"/>
      <c r="E37" s="163"/>
      <c r="F37" s="165"/>
    </row>
    <row r="38" spans="1:6" s="154" customFormat="1" ht="12.75">
      <c r="A38" s="6">
        <v>201802</v>
      </c>
      <c r="B38" s="8">
        <v>4350</v>
      </c>
      <c r="C38" s="70" t="s">
        <v>789</v>
      </c>
      <c r="D38" s="15">
        <v>700000</v>
      </c>
      <c r="E38" s="163">
        <v>60000</v>
      </c>
      <c r="F38" s="165">
        <f>SUM(D38:E38)</f>
        <v>760000</v>
      </c>
    </row>
    <row r="39" spans="1:6" s="154" customFormat="1" ht="12.75">
      <c r="A39" s="6"/>
      <c r="B39" s="4"/>
      <c r="C39" s="70"/>
      <c r="D39" s="15"/>
      <c r="E39" s="163"/>
      <c r="F39" s="165"/>
    </row>
    <row r="40" spans="1:6" s="154" customFormat="1" ht="12.75">
      <c r="A40" s="6">
        <v>2201713</v>
      </c>
      <c r="B40" s="70">
        <v>3113</v>
      </c>
      <c r="C40" s="70" t="s">
        <v>662</v>
      </c>
      <c r="D40" s="15">
        <v>1330000</v>
      </c>
      <c r="E40" s="163">
        <v>200000</v>
      </c>
      <c r="F40" s="165">
        <f>SUM(D40:E40)</f>
        <v>1530000</v>
      </c>
    </row>
    <row r="41" spans="1:6" s="154" customFormat="1" ht="12.75">
      <c r="A41" s="6"/>
      <c r="B41" s="4"/>
      <c r="C41" s="70"/>
      <c r="D41" s="15"/>
      <c r="E41" s="163"/>
      <c r="F41" s="165"/>
    </row>
    <row r="42" spans="1:6" s="154" customFormat="1" ht="12.75">
      <c r="A42" s="6"/>
      <c r="B42" s="70"/>
      <c r="C42" s="70"/>
      <c r="D42" s="15"/>
      <c r="E42" s="163"/>
      <c r="F42" s="165"/>
    </row>
    <row r="43" spans="1:6" s="154" customFormat="1" ht="12.75">
      <c r="A43" s="166">
        <v>59</v>
      </c>
      <c r="B43" s="166">
        <v>6409</v>
      </c>
      <c r="C43" s="172" t="s">
        <v>729</v>
      </c>
      <c r="D43" s="173">
        <f>'RO č.12 RM'!F46</f>
        <v>1063488.27</v>
      </c>
      <c r="E43" s="163">
        <v>-41100</v>
      </c>
      <c r="F43" s="165">
        <f>SUM(D43:E43)</f>
        <v>1022388.27</v>
      </c>
    </row>
    <row r="44" spans="1:6" s="154" customFormat="1" ht="12.75">
      <c r="A44" s="166"/>
      <c r="B44" s="166"/>
      <c r="C44" s="166"/>
      <c r="D44" s="174"/>
      <c r="E44" s="163"/>
      <c r="F44" s="163"/>
    </row>
    <row r="45" spans="1:6" s="154" customFormat="1" ht="12.75">
      <c r="A45" s="154" t="s">
        <v>590</v>
      </c>
      <c r="B45" s="161"/>
      <c r="C45" s="161"/>
      <c r="D45" s="167" t="s">
        <v>500</v>
      </c>
      <c r="E45" s="163">
        <f>SUM(E27:E43)</f>
        <v>279900</v>
      </c>
      <c r="F45" s="167" t="s">
        <v>500</v>
      </c>
    </row>
    <row r="46" spans="4:6" ht="12.75">
      <c r="D46" s="165"/>
      <c r="F46" s="165"/>
    </row>
    <row r="47" spans="1:6" s="154" customFormat="1" ht="12.75">
      <c r="A47" s="154" t="s">
        <v>833</v>
      </c>
      <c r="B47" s="161"/>
      <c r="C47" s="161"/>
      <c r="D47" s="167" t="s">
        <v>500</v>
      </c>
      <c r="E47" s="163">
        <f>'RO č.12 RM'!E51</f>
        <v>229788919.9</v>
      </c>
      <c r="F47" s="167" t="s">
        <v>500</v>
      </c>
    </row>
    <row r="48" spans="1:6" s="154" customFormat="1" ht="12.75">
      <c r="A48" s="150" t="s">
        <v>834</v>
      </c>
      <c r="B48" s="151"/>
      <c r="C48" s="151"/>
      <c r="D48" s="168" t="s">
        <v>500</v>
      </c>
      <c r="E48" s="152">
        <f>SUM(E45+E47)</f>
        <v>230068819.9</v>
      </c>
      <c r="F48" s="168" t="s">
        <v>500</v>
      </c>
    </row>
    <row r="49" spans="4:6" ht="12.75">
      <c r="D49" s="165"/>
      <c r="F49" s="165"/>
    </row>
    <row r="50" spans="1:6" ht="12.75">
      <c r="A50" s="154" t="s">
        <v>505</v>
      </c>
      <c r="D50" s="167" t="s">
        <v>500</v>
      </c>
      <c r="E50" s="163">
        <f>SUM(E22-E45)</f>
        <v>0</v>
      </c>
      <c r="F50" s="167" t="s">
        <v>500</v>
      </c>
    </row>
    <row r="51" spans="1:6" ht="12.75">
      <c r="A51" s="154"/>
      <c r="F51" s="165"/>
    </row>
    <row r="52" ht="12.75">
      <c r="A52" s="154"/>
    </row>
    <row r="53" spans="1:7" s="158" customFormat="1" ht="12.75">
      <c r="A53" s="175" t="s">
        <v>265</v>
      </c>
      <c r="E53" s="163"/>
      <c r="G53" s="157"/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1"/>
  <sheetViews>
    <sheetView zoomScale="125" zoomScaleNormal="125" zoomScalePageLayoutView="0" workbookViewId="0" topLeftCell="A1">
      <pane ySplit="5" topLeftCell="A87" activePane="bottomLeft" state="frozen"/>
      <selection pane="topLeft" activeCell="A1" sqref="A1"/>
      <selection pane="bottomLeft" activeCell="A98" sqref="A98:F98"/>
    </sheetView>
  </sheetViews>
  <sheetFormatPr defaultColWidth="9.140625" defaultRowHeight="12.75"/>
  <cols>
    <col min="1" max="1" width="6.28125" style="157" customWidth="1"/>
    <col min="2" max="2" width="4.7109375" style="158" customWidth="1"/>
    <col min="3" max="3" width="55.57421875" style="158" customWidth="1"/>
    <col min="4" max="4" width="11.421875" style="158" customWidth="1"/>
    <col min="5" max="5" width="11.28125" style="163" customWidth="1"/>
    <col min="6" max="6" width="10.7109375" style="158" customWidth="1"/>
    <col min="7" max="16384" width="9.140625" style="157" customWidth="1"/>
  </cols>
  <sheetData>
    <row r="1" spans="1:7" s="154" customFormat="1" ht="12.75">
      <c r="A1" s="150" t="s">
        <v>506</v>
      </c>
      <c r="B1" s="151"/>
      <c r="C1" s="151"/>
      <c r="D1" s="151"/>
      <c r="E1" s="152"/>
      <c r="F1" s="151"/>
      <c r="G1" s="153"/>
    </row>
    <row r="2" spans="1:7" s="154" customFormat="1" ht="12.75">
      <c r="A2" s="150" t="s">
        <v>835</v>
      </c>
      <c r="B2" s="151"/>
      <c r="C2" s="151"/>
      <c r="D2" s="151"/>
      <c r="E2" s="152"/>
      <c r="F2" s="151"/>
      <c r="G2" s="153"/>
    </row>
    <row r="3" spans="1:7" ht="12.75">
      <c r="A3" s="150" t="s">
        <v>772</v>
      </c>
      <c r="B3" s="155"/>
      <c r="C3" s="155"/>
      <c r="D3" s="155"/>
      <c r="E3" s="152"/>
      <c r="F3" s="155"/>
      <c r="G3" s="156"/>
    </row>
    <row r="4" spans="4:6" ht="12.75">
      <c r="D4" s="159" t="s">
        <v>493</v>
      </c>
      <c r="E4" s="160" t="s">
        <v>494</v>
      </c>
      <c r="F4" s="159" t="s">
        <v>495</v>
      </c>
    </row>
    <row r="5" spans="2:6" s="154" customFormat="1" ht="12.75">
      <c r="B5" s="161"/>
      <c r="C5" s="161"/>
      <c r="D5" s="159" t="s">
        <v>496</v>
      </c>
      <c r="E5" s="160" t="s">
        <v>497</v>
      </c>
      <c r="F5" s="159" t="s">
        <v>489</v>
      </c>
    </row>
    <row r="6" spans="1:6" s="154" customFormat="1" ht="15">
      <c r="A6" s="162" t="s">
        <v>498</v>
      </c>
      <c r="B6" s="161"/>
      <c r="C6" s="161"/>
      <c r="D6" s="159"/>
      <c r="E6" s="160"/>
      <c r="F6" s="159"/>
    </row>
    <row r="7" spans="1:6" s="154" customFormat="1" ht="12.75">
      <c r="A7" s="154" t="s">
        <v>0</v>
      </c>
      <c r="B7" s="154" t="s">
        <v>499</v>
      </c>
      <c r="C7" s="161"/>
      <c r="D7" s="161"/>
      <c r="E7" s="163"/>
      <c r="F7" s="161"/>
    </row>
    <row r="8" spans="3:6" s="154" customFormat="1" ht="12.75">
      <c r="C8" s="161"/>
      <c r="D8" s="161"/>
      <c r="E8" s="163"/>
      <c r="F8" s="161"/>
    </row>
    <row r="9" spans="1:6" s="154" customFormat="1" ht="12.75">
      <c r="A9" s="13"/>
      <c r="B9" s="14"/>
      <c r="C9" s="70" t="s">
        <v>223</v>
      </c>
      <c r="D9" s="15"/>
      <c r="E9" s="163"/>
      <c r="F9" s="165"/>
    </row>
    <row r="10" spans="1:6" s="154" customFormat="1" ht="12.75">
      <c r="A10" s="13"/>
      <c r="B10" s="14">
        <v>4116</v>
      </c>
      <c r="C10" s="6" t="s">
        <v>778</v>
      </c>
      <c r="D10" s="89">
        <v>0</v>
      </c>
      <c r="E10" s="88">
        <v>609692</v>
      </c>
      <c r="F10" s="89">
        <f>SUM(D10:E10)</f>
        <v>609692</v>
      </c>
    </row>
    <row r="11" spans="1:6" s="154" customFormat="1" ht="12.75">
      <c r="A11" s="13"/>
      <c r="B11" s="14"/>
      <c r="C11" s="6" t="s">
        <v>667</v>
      </c>
      <c r="D11" s="89">
        <v>544362</v>
      </c>
      <c r="E11" s="88">
        <v>209268</v>
      </c>
      <c r="F11" s="89">
        <f>SUM(D11:E11)</f>
        <v>753630</v>
      </c>
    </row>
    <row r="12" spans="1:6" s="154" customFormat="1" ht="12.75">
      <c r="A12" s="13"/>
      <c r="B12" s="14"/>
      <c r="C12" s="6"/>
      <c r="D12" s="89"/>
      <c r="E12" s="88"/>
      <c r="F12" s="89"/>
    </row>
    <row r="13" spans="1:6" s="154" customFormat="1" ht="12.75">
      <c r="A13" s="13"/>
      <c r="B13" s="14"/>
      <c r="C13" s="70" t="s">
        <v>224</v>
      </c>
      <c r="D13" s="89"/>
      <c r="E13" s="88"/>
      <c r="F13" s="89"/>
    </row>
    <row r="14" spans="1:6" s="154" customFormat="1" ht="12.75">
      <c r="A14" s="13"/>
      <c r="B14" s="13">
        <v>4122</v>
      </c>
      <c r="C14" s="70" t="s">
        <v>408</v>
      </c>
      <c r="D14" s="89">
        <v>0</v>
      </c>
      <c r="E14" s="88">
        <v>59623.2</v>
      </c>
      <c r="F14" s="89">
        <f aca="true" t="shared" si="0" ref="F14:F19">SUM(D14:E14)</f>
        <v>59623.2</v>
      </c>
    </row>
    <row r="15" spans="1:6" s="154" customFormat="1" ht="12.75">
      <c r="A15" s="13"/>
      <c r="B15" s="13">
        <v>4122</v>
      </c>
      <c r="C15" s="70" t="s">
        <v>790</v>
      </c>
      <c r="D15" s="89">
        <v>0</v>
      </c>
      <c r="E15" s="88">
        <v>55477.8</v>
      </c>
      <c r="F15" s="89">
        <f t="shared" si="0"/>
        <v>55477.8</v>
      </c>
    </row>
    <row r="16" spans="1:6" s="154" customFormat="1" ht="12.75">
      <c r="A16" s="13"/>
      <c r="B16" s="13">
        <v>4122</v>
      </c>
      <c r="C16" s="70" t="s">
        <v>409</v>
      </c>
      <c r="D16" s="89">
        <v>0</v>
      </c>
      <c r="E16" s="88">
        <v>96866.7</v>
      </c>
      <c r="F16" s="89">
        <f t="shared" si="0"/>
        <v>96866.7</v>
      </c>
    </row>
    <row r="17" spans="1:6" s="154" customFormat="1" ht="12.75">
      <c r="A17" s="13"/>
      <c r="B17" s="13">
        <v>4122</v>
      </c>
      <c r="C17" s="70" t="s">
        <v>791</v>
      </c>
      <c r="D17" s="89">
        <v>0</v>
      </c>
      <c r="E17" s="88">
        <v>48385.05</v>
      </c>
      <c r="F17" s="89">
        <f t="shared" si="0"/>
        <v>48385.05</v>
      </c>
    </row>
    <row r="18" spans="1:6" s="154" customFormat="1" ht="12.75">
      <c r="A18" s="13"/>
      <c r="B18" s="13">
        <v>4122</v>
      </c>
      <c r="C18" s="70" t="s">
        <v>839</v>
      </c>
      <c r="D18" s="89">
        <v>616000</v>
      </c>
      <c r="E18" s="88">
        <v>29000</v>
      </c>
      <c r="F18" s="89">
        <f t="shared" si="0"/>
        <v>645000</v>
      </c>
    </row>
    <row r="19" spans="1:6" s="154" customFormat="1" ht="12.75">
      <c r="A19" s="13"/>
      <c r="B19" s="70">
        <v>4122</v>
      </c>
      <c r="C19" s="6" t="s">
        <v>674</v>
      </c>
      <c r="D19" s="89">
        <v>655998</v>
      </c>
      <c r="E19" s="88">
        <v>10000</v>
      </c>
      <c r="F19" s="89">
        <f t="shared" si="0"/>
        <v>665998</v>
      </c>
    </row>
    <row r="20" spans="1:6" s="154" customFormat="1" ht="12.75">
      <c r="A20" s="13"/>
      <c r="B20" s="70"/>
      <c r="C20" s="6"/>
      <c r="D20" s="89"/>
      <c r="E20" s="88"/>
      <c r="F20" s="89"/>
    </row>
    <row r="21" spans="1:6" s="154" customFormat="1" ht="12.75">
      <c r="A21" s="13">
        <v>2219</v>
      </c>
      <c r="B21" s="13">
        <v>3121</v>
      </c>
      <c r="C21" s="70" t="s">
        <v>825</v>
      </c>
      <c r="D21" s="89">
        <v>0</v>
      </c>
      <c r="E21" s="88">
        <v>350000</v>
      </c>
      <c r="F21" s="89">
        <f>SUM(D21:E21)</f>
        <v>350000</v>
      </c>
    </row>
    <row r="22" spans="1:6" s="154" customFormat="1" ht="12.75">
      <c r="A22" s="13">
        <v>3639</v>
      </c>
      <c r="B22" s="13">
        <v>3111</v>
      </c>
      <c r="C22" s="13" t="s">
        <v>821</v>
      </c>
      <c r="D22" s="15">
        <v>14000000</v>
      </c>
      <c r="E22" s="163">
        <v>-6200000</v>
      </c>
      <c r="F22" s="165">
        <f>SUM(D22:E22)</f>
        <v>7800000</v>
      </c>
    </row>
    <row r="23" spans="1:6" s="154" customFormat="1" ht="12.75">
      <c r="A23" s="13">
        <v>3639</v>
      </c>
      <c r="B23" s="13">
        <v>3122</v>
      </c>
      <c r="C23" s="13" t="s">
        <v>841</v>
      </c>
      <c r="D23" s="15">
        <v>4000000</v>
      </c>
      <c r="E23" s="163">
        <v>-3713700</v>
      </c>
      <c r="F23" s="165">
        <f>SUM(D23:E23)</f>
        <v>286300</v>
      </c>
    </row>
    <row r="24" spans="1:6" s="154" customFormat="1" ht="12.75">
      <c r="A24" s="13"/>
      <c r="B24" s="13"/>
      <c r="C24" s="13"/>
      <c r="D24" s="15"/>
      <c r="E24" s="163"/>
      <c r="F24" s="165"/>
    </row>
    <row r="25" spans="1:6" s="154" customFormat="1" ht="12.75">
      <c r="A25" s="154" t="s">
        <v>588</v>
      </c>
      <c r="B25" s="158"/>
      <c r="C25" s="158"/>
      <c r="D25" s="167" t="s">
        <v>500</v>
      </c>
      <c r="E25" s="163">
        <f>SUM(E8:E23)</f>
        <v>-8445387.25</v>
      </c>
      <c r="F25" s="167" t="s">
        <v>500</v>
      </c>
    </row>
    <row r="26" spans="4:6" ht="12.75">
      <c r="D26" s="165"/>
      <c r="F26" s="165"/>
    </row>
    <row r="27" spans="1:6" s="154" customFormat="1" ht="12.75">
      <c r="A27" s="154" t="s">
        <v>836</v>
      </c>
      <c r="B27" s="161"/>
      <c r="C27" s="161"/>
      <c r="D27" s="167" t="s">
        <v>500</v>
      </c>
      <c r="E27" s="163">
        <f>'RO č.13 RM'!E16</f>
        <v>216496402.76000002</v>
      </c>
      <c r="F27" s="167" t="s">
        <v>500</v>
      </c>
    </row>
    <row r="28" spans="1:6" s="154" customFormat="1" ht="12.75">
      <c r="A28" s="150" t="s">
        <v>804</v>
      </c>
      <c r="B28" s="151"/>
      <c r="C28" s="151"/>
      <c r="D28" s="168" t="s">
        <v>500</v>
      </c>
      <c r="E28" s="152">
        <f>SUM(E25+E27)</f>
        <v>208051015.51000002</v>
      </c>
      <c r="F28" s="168" t="s">
        <v>500</v>
      </c>
    </row>
    <row r="29" spans="4:7" ht="12.75">
      <c r="D29" s="165"/>
      <c r="F29" s="165"/>
      <c r="G29" s="169"/>
    </row>
    <row r="30" spans="1:6" s="154" customFormat="1" ht="12.75">
      <c r="A30" s="154" t="s">
        <v>12</v>
      </c>
      <c r="B30" s="161"/>
      <c r="C30" s="161"/>
      <c r="D30" s="163"/>
      <c r="E30" s="163"/>
      <c r="F30" s="163"/>
    </row>
    <row r="31" spans="2:6" s="154" customFormat="1" ht="12.75">
      <c r="B31" s="161"/>
      <c r="C31" s="161"/>
      <c r="D31" s="163"/>
      <c r="E31" s="163"/>
      <c r="F31" s="163"/>
    </row>
    <row r="32" spans="2:6" s="154" customFormat="1" ht="12.75">
      <c r="B32" s="13">
        <v>8123</v>
      </c>
      <c r="C32" s="13" t="s">
        <v>144</v>
      </c>
      <c r="D32" s="15"/>
      <c r="E32" s="163"/>
      <c r="F32" s="163"/>
    </row>
    <row r="33" spans="2:6" s="154" customFormat="1" ht="12.75">
      <c r="B33" s="13"/>
      <c r="C33" s="13" t="s">
        <v>822</v>
      </c>
      <c r="D33" s="15">
        <v>35000000</v>
      </c>
      <c r="E33" s="163">
        <v>-2400000</v>
      </c>
      <c r="F33" s="165">
        <f>SUM(D33:E33)</f>
        <v>32600000</v>
      </c>
    </row>
    <row r="34" spans="2:6" s="154" customFormat="1" ht="12.75">
      <c r="B34" s="161"/>
      <c r="C34" s="161"/>
      <c r="D34" s="163"/>
      <c r="E34" s="163"/>
      <c r="F34" s="163"/>
    </row>
    <row r="35" spans="2:6" s="154" customFormat="1" ht="12.75">
      <c r="B35" s="13">
        <v>8124</v>
      </c>
      <c r="C35" s="13" t="s">
        <v>145</v>
      </c>
      <c r="D35" s="15"/>
      <c r="E35" s="163"/>
      <c r="F35" s="165"/>
    </row>
    <row r="36" spans="2:6" s="154" customFormat="1" ht="12.75">
      <c r="B36" s="13"/>
      <c r="C36" s="13" t="s">
        <v>823</v>
      </c>
      <c r="D36" s="15">
        <v>-35000000</v>
      </c>
      <c r="E36" s="163">
        <v>35000000</v>
      </c>
      <c r="F36" s="165">
        <f>SUM(D36:E36)</f>
        <v>0</v>
      </c>
    </row>
    <row r="37" spans="2:6" s="154" customFormat="1" ht="12.75">
      <c r="B37" s="161"/>
      <c r="C37" s="158" t="s">
        <v>824</v>
      </c>
      <c r="D37" s="163"/>
      <c r="E37" s="163"/>
      <c r="F37" s="163"/>
    </row>
    <row r="38" spans="1:6" ht="12.75">
      <c r="A38" s="170"/>
      <c r="B38" s="13"/>
      <c r="C38" s="13"/>
      <c r="D38" s="78"/>
      <c r="F38" s="165"/>
    </row>
    <row r="39" spans="1:6" s="154" customFormat="1" ht="12.75">
      <c r="A39" s="154" t="s">
        <v>502</v>
      </c>
      <c r="B39" s="161"/>
      <c r="C39" s="161"/>
      <c r="D39" s="167" t="s">
        <v>500</v>
      </c>
      <c r="E39" s="163">
        <f>SUM(E30:E38)</f>
        <v>32600000</v>
      </c>
      <c r="F39" s="167" t="s">
        <v>500</v>
      </c>
    </row>
    <row r="40" spans="1:6" s="154" customFormat="1" ht="12.75">
      <c r="A40" s="154" t="s">
        <v>589</v>
      </c>
      <c r="B40" s="161"/>
      <c r="C40" s="161"/>
      <c r="D40" s="167" t="s">
        <v>500</v>
      </c>
      <c r="E40" s="163">
        <f>SUM(E25+E39)</f>
        <v>24154612.75</v>
      </c>
      <c r="F40" s="167" t="s">
        <v>500</v>
      </c>
    </row>
    <row r="41" spans="4:6" ht="12.75">
      <c r="D41" s="165"/>
      <c r="F41" s="165"/>
    </row>
    <row r="42" spans="1:6" s="154" customFormat="1" ht="12.75">
      <c r="A42" s="154" t="s">
        <v>837</v>
      </c>
      <c r="B42" s="161"/>
      <c r="C42" s="161"/>
      <c r="D42" s="167" t="s">
        <v>500</v>
      </c>
      <c r="E42" s="163">
        <f>'RO č.13 RM'!E25</f>
        <v>230068819.90000004</v>
      </c>
      <c r="F42" s="167" t="s">
        <v>500</v>
      </c>
    </row>
    <row r="43" spans="1:6" s="154" customFormat="1" ht="12.75">
      <c r="A43" s="150" t="s">
        <v>803</v>
      </c>
      <c r="B43" s="151"/>
      <c r="C43" s="151"/>
      <c r="D43" s="168" t="s">
        <v>500</v>
      </c>
      <c r="E43" s="152">
        <f>SUM(E40+E42)</f>
        <v>254223432.65000004</v>
      </c>
      <c r="F43" s="168" t="s">
        <v>500</v>
      </c>
    </row>
    <row r="44" spans="2:6" s="154" customFormat="1" ht="12.75">
      <c r="B44" s="161"/>
      <c r="C44" s="161"/>
      <c r="D44" s="163"/>
      <c r="E44" s="163"/>
      <c r="F44" s="163"/>
    </row>
    <row r="45" spans="1:6" s="154" customFormat="1" ht="15">
      <c r="A45" s="162" t="s">
        <v>503</v>
      </c>
      <c r="B45" s="161"/>
      <c r="C45" s="161"/>
      <c r="D45" s="163"/>
      <c r="E45" s="163"/>
      <c r="F45" s="163"/>
    </row>
    <row r="46" spans="1:6" s="154" customFormat="1" ht="12.75">
      <c r="A46" s="154" t="s">
        <v>504</v>
      </c>
      <c r="B46" s="161" t="s">
        <v>0</v>
      </c>
      <c r="C46" s="161"/>
      <c r="D46" s="163"/>
      <c r="E46" s="163"/>
      <c r="F46" s="163"/>
    </row>
    <row r="47" spans="2:6" s="154" customFormat="1" ht="12.75">
      <c r="B47" s="161"/>
      <c r="C47" s="161"/>
      <c r="D47" s="163"/>
      <c r="E47" s="163"/>
      <c r="F47" s="163"/>
    </row>
    <row r="48" spans="1:6" s="154" customFormat="1" ht="12.75">
      <c r="A48" s="70">
        <v>10</v>
      </c>
      <c r="B48" s="70">
        <v>2212</v>
      </c>
      <c r="C48" s="70" t="s">
        <v>689</v>
      </c>
      <c r="D48" s="15">
        <v>4760000</v>
      </c>
      <c r="E48" s="163">
        <v>500000</v>
      </c>
      <c r="F48" s="165">
        <f>SUM(D48:E48)</f>
        <v>5260000</v>
      </c>
    </row>
    <row r="49" spans="2:6" s="154" customFormat="1" ht="12.75">
      <c r="B49" s="161"/>
      <c r="C49" s="161"/>
      <c r="D49" s="163"/>
      <c r="E49" s="163"/>
      <c r="F49" s="163"/>
    </row>
    <row r="50" spans="1:6" s="154" customFormat="1" ht="12.75">
      <c r="A50" s="70" t="s">
        <v>777</v>
      </c>
      <c r="B50" s="70"/>
      <c r="C50" s="85"/>
      <c r="D50" s="88"/>
      <c r="E50" s="88"/>
      <c r="F50" s="88"/>
    </row>
    <row r="51" spans="1:6" s="154" customFormat="1" ht="12.75">
      <c r="A51" s="70">
        <v>1</v>
      </c>
      <c r="B51" s="70">
        <v>3111</v>
      </c>
      <c r="C51" s="70" t="s">
        <v>793</v>
      </c>
      <c r="D51" s="89">
        <v>0</v>
      </c>
      <c r="E51" s="88">
        <v>609692</v>
      </c>
      <c r="F51" s="89">
        <f>SUM(D51:E51)</f>
        <v>609692</v>
      </c>
    </row>
    <row r="52" spans="1:6" s="154" customFormat="1" ht="12.75">
      <c r="A52" s="70"/>
      <c r="B52" s="70"/>
      <c r="C52" s="70" t="s">
        <v>792</v>
      </c>
      <c r="D52" s="89">
        <v>0</v>
      </c>
      <c r="E52" s="88">
        <v>59623.2</v>
      </c>
      <c r="F52" s="89">
        <f>SUM(D52:E52)</f>
        <v>59623.2</v>
      </c>
    </row>
    <row r="53" spans="1:6" s="154" customFormat="1" ht="12.75">
      <c r="A53" s="70"/>
      <c r="B53" s="70"/>
      <c r="C53" s="70"/>
      <c r="D53" s="89"/>
      <c r="E53" s="88"/>
      <c r="F53" s="89"/>
    </row>
    <row r="54" spans="1:6" s="154" customFormat="1" ht="12.75">
      <c r="A54" s="70" t="s">
        <v>155</v>
      </c>
      <c r="B54" s="70"/>
      <c r="C54" s="70"/>
      <c r="D54" s="89"/>
      <c r="E54" s="88"/>
      <c r="F54" s="89"/>
    </row>
    <row r="55" spans="1:6" s="154" customFormat="1" ht="12.75">
      <c r="A55" s="70">
        <v>2</v>
      </c>
      <c r="B55" s="70">
        <v>3111</v>
      </c>
      <c r="C55" s="70" t="s">
        <v>794</v>
      </c>
      <c r="D55" s="89">
        <v>0</v>
      </c>
      <c r="E55" s="88">
        <v>55477.8</v>
      </c>
      <c r="F55" s="89">
        <f>SUM(D55:E55)</f>
        <v>55477.8</v>
      </c>
    </row>
    <row r="56" spans="1:6" s="154" customFormat="1" ht="12.75">
      <c r="A56" s="70"/>
      <c r="B56" s="70"/>
      <c r="C56" s="70"/>
      <c r="D56" s="89"/>
      <c r="E56" s="88"/>
      <c r="F56" s="89"/>
    </row>
    <row r="57" spans="1:6" s="154" customFormat="1" ht="12.75">
      <c r="A57" s="70" t="s">
        <v>59</v>
      </c>
      <c r="B57" s="70"/>
      <c r="C57" s="70"/>
      <c r="D57" s="89"/>
      <c r="E57" s="88"/>
      <c r="F57" s="89"/>
    </row>
    <row r="58" spans="1:6" s="154" customFormat="1" ht="12.75">
      <c r="A58" s="70">
        <v>51</v>
      </c>
      <c r="B58" s="70">
        <v>3113</v>
      </c>
      <c r="C58" s="70" t="s">
        <v>795</v>
      </c>
      <c r="D58" s="89">
        <v>0</v>
      </c>
      <c r="E58" s="88">
        <v>96866.7</v>
      </c>
      <c r="F58" s="89">
        <f>SUM(D58:E58)</f>
        <v>96866.7</v>
      </c>
    </row>
    <row r="59" spans="1:6" s="154" customFormat="1" ht="12.75">
      <c r="A59" s="70">
        <v>51</v>
      </c>
      <c r="B59" s="70">
        <v>3113</v>
      </c>
      <c r="C59" s="70" t="s">
        <v>675</v>
      </c>
      <c r="D59" s="89">
        <v>655998</v>
      </c>
      <c r="E59" s="88">
        <v>10000</v>
      </c>
      <c r="F59" s="89">
        <f>SUM(D59:E59)</f>
        <v>665998</v>
      </c>
    </row>
    <row r="60" spans="1:6" s="154" customFormat="1" ht="12.75">
      <c r="A60" s="70"/>
      <c r="B60" s="70"/>
      <c r="C60" s="70"/>
      <c r="D60" s="89"/>
      <c r="E60" s="88"/>
      <c r="F60" s="89"/>
    </row>
    <row r="61" spans="1:6" s="154" customFormat="1" ht="12.75">
      <c r="A61" s="70" t="s">
        <v>383</v>
      </c>
      <c r="B61" s="70"/>
      <c r="C61" s="70"/>
      <c r="D61" s="89"/>
      <c r="E61" s="88"/>
      <c r="F61" s="89"/>
    </row>
    <row r="62" spans="1:6" s="154" customFormat="1" ht="12.75">
      <c r="A62" s="70">
        <v>52</v>
      </c>
      <c r="B62" s="70">
        <v>3114</v>
      </c>
      <c r="C62" s="70" t="s">
        <v>796</v>
      </c>
      <c r="D62" s="89">
        <v>0</v>
      </c>
      <c r="E62" s="88">
        <v>48385.05</v>
      </c>
      <c r="F62" s="89">
        <f>SUM(D62:E62)</f>
        <v>48385.05</v>
      </c>
    </row>
    <row r="63" spans="1:6" s="154" customFormat="1" ht="12.75">
      <c r="A63" s="70"/>
      <c r="B63" s="70"/>
      <c r="C63" s="70" t="s">
        <v>666</v>
      </c>
      <c r="D63" s="89">
        <v>544362</v>
      </c>
      <c r="E63" s="88">
        <v>209268</v>
      </c>
      <c r="F63" s="89">
        <f>SUM(D63:E63)</f>
        <v>753630</v>
      </c>
    </row>
    <row r="64" spans="1:6" s="154" customFormat="1" ht="12.75">
      <c r="A64" s="70"/>
      <c r="B64" s="70"/>
      <c r="C64" s="70"/>
      <c r="D64" s="89"/>
      <c r="E64" s="88"/>
      <c r="F64" s="89"/>
    </row>
    <row r="65" spans="1:6" s="154" customFormat="1" ht="12.75">
      <c r="A65" s="70">
        <v>0</v>
      </c>
      <c r="B65" s="70">
        <v>3419</v>
      </c>
      <c r="C65" s="70" t="s">
        <v>826</v>
      </c>
      <c r="D65" s="15">
        <v>100000</v>
      </c>
      <c r="E65" s="88">
        <v>450000</v>
      </c>
      <c r="F65" s="89">
        <f>SUM(D65:E65)</f>
        <v>550000</v>
      </c>
    </row>
    <row r="66" spans="1:6" s="154" customFormat="1" ht="12.75">
      <c r="A66" s="70">
        <v>71</v>
      </c>
      <c r="B66" s="70">
        <v>3419</v>
      </c>
      <c r="C66" s="85" t="s">
        <v>623</v>
      </c>
      <c r="D66" s="15">
        <v>3280000</v>
      </c>
      <c r="E66" s="163">
        <v>-100300</v>
      </c>
      <c r="F66" s="165">
        <f>SUM(D66:E66)</f>
        <v>3179700</v>
      </c>
    </row>
    <row r="67" spans="1:6" s="154" customFormat="1" ht="12.75">
      <c r="A67" s="70">
        <v>0</v>
      </c>
      <c r="B67" s="70">
        <v>3429</v>
      </c>
      <c r="C67" s="70" t="s">
        <v>827</v>
      </c>
      <c r="D67" s="15">
        <v>140000</v>
      </c>
      <c r="E67" s="88">
        <v>-140000</v>
      </c>
      <c r="F67" s="89">
        <f>SUM(D67:E67)</f>
        <v>0</v>
      </c>
    </row>
    <row r="68" spans="1:6" s="154" customFormat="1" ht="12.75">
      <c r="A68" s="70"/>
      <c r="B68" s="70"/>
      <c r="C68" s="70"/>
      <c r="D68" s="89"/>
      <c r="E68" s="88"/>
      <c r="F68" s="89"/>
    </row>
    <row r="69" spans="1:6" s="154" customFormat="1" ht="12.75">
      <c r="A69" s="70">
        <v>0</v>
      </c>
      <c r="B69" s="70">
        <v>3639</v>
      </c>
      <c r="C69" s="70" t="s">
        <v>673</v>
      </c>
      <c r="D69" s="15">
        <f>'RO č.12 RM'!F40</f>
        <v>11700000</v>
      </c>
      <c r="E69" s="163">
        <v>2500000</v>
      </c>
      <c r="F69" s="165">
        <f>SUM(D69:E69)</f>
        <v>14200000</v>
      </c>
    </row>
    <row r="70" spans="1:6" s="154" customFormat="1" ht="12.75">
      <c r="A70" s="70"/>
      <c r="B70" s="70"/>
      <c r="C70" s="70"/>
      <c r="D70" s="15"/>
      <c r="E70" s="163"/>
      <c r="F70" s="165"/>
    </row>
    <row r="71" spans="1:6" s="154" customFormat="1" ht="12.75">
      <c r="A71" s="70">
        <v>164</v>
      </c>
      <c r="B71" s="70">
        <v>3315</v>
      </c>
      <c r="C71" s="70" t="s">
        <v>61</v>
      </c>
      <c r="D71" s="15">
        <v>818800</v>
      </c>
      <c r="E71" s="163">
        <v>54000</v>
      </c>
      <c r="F71" s="165">
        <f>SUM(D71:E71)</f>
        <v>872800</v>
      </c>
    </row>
    <row r="72" spans="1:6" s="154" customFormat="1" ht="12.75">
      <c r="A72" s="70"/>
      <c r="B72" s="70"/>
      <c r="C72" s="70" t="s">
        <v>851</v>
      </c>
      <c r="D72" s="15"/>
      <c r="E72" s="163"/>
      <c r="F72" s="165"/>
    </row>
    <row r="73" spans="1:6" s="154" customFormat="1" ht="12.75">
      <c r="A73" s="70"/>
      <c r="B73" s="70"/>
      <c r="C73" s="70"/>
      <c r="D73" s="15"/>
      <c r="E73" s="163"/>
      <c r="F73" s="165"/>
    </row>
    <row r="74" spans="1:6" s="154" customFormat="1" ht="12.75">
      <c r="A74" s="70" t="s">
        <v>158</v>
      </c>
      <c r="B74" s="70"/>
      <c r="C74" s="70"/>
      <c r="D74" s="15"/>
      <c r="E74" s="163"/>
      <c r="F74" s="165"/>
    </row>
    <row r="75" spans="1:6" s="154" customFormat="1" ht="12.75">
      <c r="A75" s="70">
        <v>166</v>
      </c>
      <c r="B75" s="70">
        <v>3319</v>
      </c>
      <c r="C75" s="70" t="s">
        <v>73</v>
      </c>
      <c r="D75" s="15">
        <v>3663000</v>
      </c>
      <c r="E75" s="163">
        <v>0</v>
      </c>
      <c r="F75" s="165">
        <f>SUM(D75:E75)</f>
        <v>3663000</v>
      </c>
    </row>
    <row r="76" spans="1:6" s="154" customFormat="1" ht="12.75">
      <c r="A76" s="70"/>
      <c r="B76" s="70"/>
      <c r="C76" s="70" t="s">
        <v>849</v>
      </c>
      <c r="D76" s="15"/>
      <c r="E76" s="163"/>
      <c r="F76" s="165"/>
    </row>
    <row r="77" spans="1:6" s="154" customFormat="1" ht="12.75">
      <c r="A77" s="70">
        <v>169</v>
      </c>
      <c r="B77" s="70">
        <v>3319</v>
      </c>
      <c r="C77" s="70" t="s">
        <v>62</v>
      </c>
      <c r="D77" s="15">
        <v>1193000</v>
      </c>
      <c r="E77" s="163">
        <v>0</v>
      </c>
      <c r="F77" s="165">
        <f>SUM(D77:E77)</f>
        <v>1193000</v>
      </c>
    </row>
    <row r="78" spans="1:6" s="154" customFormat="1" ht="12.75">
      <c r="A78" s="70"/>
      <c r="B78" s="70"/>
      <c r="C78" s="70" t="s">
        <v>850</v>
      </c>
      <c r="D78" s="15"/>
      <c r="E78" s="163"/>
      <c r="F78" s="165"/>
    </row>
    <row r="79" spans="1:6" s="154" customFormat="1" ht="12.75">
      <c r="A79" s="70"/>
      <c r="B79" s="70"/>
      <c r="C79" s="70"/>
      <c r="D79" s="15"/>
      <c r="E79" s="163"/>
      <c r="F79" s="165"/>
    </row>
    <row r="80" spans="1:6" s="154" customFormat="1" ht="12.75">
      <c r="A80" s="70">
        <v>8808</v>
      </c>
      <c r="B80" s="70">
        <v>3612</v>
      </c>
      <c r="C80" s="70" t="s">
        <v>727</v>
      </c>
      <c r="D80" s="15">
        <v>1950000</v>
      </c>
      <c r="E80" s="163">
        <v>400000</v>
      </c>
      <c r="F80" s="165">
        <f>SUM(D80:E80)</f>
        <v>2350000</v>
      </c>
    </row>
    <row r="81" spans="1:6" s="154" customFormat="1" ht="12.75">
      <c r="A81" s="70">
        <v>8809</v>
      </c>
      <c r="B81" s="70">
        <v>3613</v>
      </c>
      <c r="C81" s="70" t="s">
        <v>728</v>
      </c>
      <c r="D81" s="15">
        <v>1700000</v>
      </c>
      <c r="E81" s="163">
        <v>-400000</v>
      </c>
      <c r="F81" s="165">
        <f>SUM(D81:E81)</f>
        <v>1300000</v>
      </c>
    </row>
    <row r="82" spans="1:6" s="154" customFormat="1" ht="12.75">
      <c r="A82" s="70"/>
      <c r="B82" s="70"/>
      <c r="C82" s="70"/>
      <c r="D82" s="15"/>
      <c r="E82" s="163"/>
      <c r="F82" s="165"/>
    </row>
    <row r="83" spans="1:6" s="154" customFormat="1" ht="12.75">
      <c r="A83" s="70" t="s">
        <v>170</v>
      </c>
      <c r="B83" s="70"/>
      <c r="C83" s="85"/>
      <c r="D83" s="15"/>
      <c r="E83" s="163"/>
      <c r="F83" s="165"/>
    </row>
    <row r="84" spans="1:6" s="154" customFormat="1" ht="12.75">
      <c r="A84" s="70">
        <v>281</v>
      </c>
      <c r="B84" s="70">
        <v>4351</v>
      </c>
      <c r="C84" s="70" t="s">
        <v>840</v>
      </c>
      <c r="D84" s="89">
        <v>616000</v>
      </c>
      <c r="E84" s="88">
        <v>29000</v>
      </c>
      <c r="F84" s="89">
        <f>SUM(D84:E84)</f>
        <v>645000</v>
      </c>
    </row>
    <row r="85" spans="1:6" s="154" customFormat="1" ht="12.75">
      <c r="A85" s="70"/>
      <c r="B85" s="70"/>
      <c r="C85" s="70"/>
      <c r="D85" s="89"/>
      <c r="E85" s="88"/>
      <c r="F85" s="89"/>
    </row>
    <row r="86" spans="1:6" s="154" customFormat="1" ht="12.75">
      <c r="A86" s="70">
        <v>179</v>
      </c>
      <c r="B86" s="70">
        <v>5311</v>
      </c>
      <c r="C86" s="70" t="s">
        <v>140</v>
      </c>
      <c r="D86" s="15">
        <v>2500000</v>
      </c>
      <c r="E86" s="88">
        <v>0</v>
      </c>
      <c r="F86" s="89">
        <f>SUM(D86:E86)</f>
        <v>2500000</v>
      </c>
    </row>
    <row r="87" spans="1:6" s="154" customFormat="1" ht="12.75">
      <c r="A87" s="70"/>
      <c r="B87" s="70"/>
      <c r="C87" s="70" t="s">
        <v>842</v>
      </c>
      <c r="D87" s="15"/>
      <c r="E87" s="163"/>
      <c r="F87" s="165"/>
    </row>
    <row r="88" spans="1:6" s="154" customFormat="1" ht="12.75">
      <c r="A88" s="70"/>
      <c r="B88" s="70"/>
      <c r="C88" s="70" t="s">
        <v>843</v>
      </c>
      <c r="D88" s="15"/>
      <c r="E88" s="163"/>
      <c r="F88" s="165"/>
    </row>
    <row r="89" spans="1:6" s="154" customFormat="1" ht="12.75">
      <c r="A89" s="70"/>
      <c r="B89" s="70"/>
      <c r="C89" s="70"/>
      <c r="D89" s="15"/>
      <c r="E89" s="163"/>
      <c r="F89" s="165"/>
    </row>
    <row r="90" spans="1:6" s="154" customFormat="1" ht="12.75">
      <c r="A90" s="70">
        <v>175</v>
      </c>
      <c r="B90" s="70">
        <v>6112</v>
      </c>
      <c r="C90" s="70" t="s">
        <v>768</v>
      </c>
      <c r="D90" s="15">
        <v>3100000</v>
      </c>
      <c r="E90" s="163">
        <v>350000</v>
      </c>
      <c r="F90" s="165">
        <f>SUM(D90:E90)</f>
        <v>3450000</v>
      </c>
    </row>
    <row r="91" spans="1:6" s="154" customFormat="1" ht="12.75">
      <c r="A91" s="70"/>
      <c r="B91" s="70"/>
      <c r="C91" s="70"/>
      <c r="D91" s="15"/>
      <c r="E91" s="163"/>
      <c r="F91" s="165"/>
    </row>
    <row r="92" spans="1:6" s="154" customFormat="1" ht="12.75">
      <c r="A92" s="70">
        <v>193</v>
      </c>
      <c r="B92" s="70">
        <v>3721</v>
      </c>
      <c r="C92" s="70" t="s">
        <v>844</v>
      </c>
      <c r="D92" s="15">
        <v>250000</v>
      </c>
      <c r="E92" s="163">
        <v>300000</v>
      </c>
      <c r="F92" s="165">
        <f>SUM(D92:E92)</f>
        <v>550000</v>
      </c>
    </row>
    <row r="93" spans="1:6" s="154" customFormat="1" ht="12.75">
      <c r="A93" s="70"/>
      <c r="B93" s="70"/>
      <c r="C93" s="70"/>
      <c r="D93" s="15"/>
      <c r="E93" s="163"/>
      <c r="F93" s="165"/>
    </row>
    <row r="94" spans="1:6" s="154" customFormat="1" ht="12.75">
      <c r="A94" s="70">
        <v>346</v>
      </c>
      <c r="B94" s="70"/>
      <c r="C94" s="70" t="s">
        <v>848</v>
      </c>
      <c r="D94" s="94">
        <v>900000</v>
      </c>
      <c r="E94" s="163">
        <v>100000</v>
      </c>
      <c r="F94" s="165">
        <f>SUM(D94:E94)</f>
        <v>1000000</v>
      </c>
    </row>
    <row r="95" spans="2:6" s="154" customFormat="1" ht="12.75">
      <c r="B95" s="161"/>
      <c r="C95" s="161"/>
      <c r="D95" s="163"/>
      <c r="E95" s="163"/>
      <c r="F95" s="163"/>
    </row>
    <row r="96" spans="1:6" s="154" customFormat="1" ht="12.75">
      <c r="A96" s="70">
        <v>201424</v>
      </c>
      <c r="B96" s="70">
        <v>3639</v>
      </c>
      <c r="C96" s="70" t="s">
        <v>763</v>
      </c>
      <c r="D96" s="15">
        <v>650000</v>
      </c>
      <c r="E96" s="163">
        <v>22000</v>
      </c>
      <c r="F96" s="165">
        <f>SUM(D96:E96)</f>
        <v>672000</v>
      </c>
    </row>
    <row r="97" spans="1:6" s="154" customFormat="1" ht="12.75">
      <c r="A97" s="70">
        <v>2201518</v>
      </c>
      <c r="B97" s="70">
        <v>3613</v>
      </c>
      <c r="C97" s="70" t="s">
        <v>764</v>
      </c>
      <c r="D97" s="15">
        <v>194000</v>
      </c>
      <c r="E97" s="163">
        <v>4000</v>
      </c>
      <c r="F97" s="165">
        <f>SUM(D97:E97)</f>
        <v>198000</v>
      </c>
    </row>
    <row r="98" spans="1:6" s="154" customFormat="1" ht="12.75">
      <c r="A98" s="70">
        <v>2201519</v>
      </c>
      <c r="B98" s="70">
        <v>3113</v>
      </c>
      <c r="C98" s="70" t="s">
        <v>762</v>
      </c>
      <c r="D98" s="15">
        <f>'RO č.12 RM'!F42</f>
        <v>1038600</v>
      </c>
      <c r="E98" s="163">
        <v>375000</v>
      </c>
      <c r="F98" s="165">
        <f>SUM(D98:E98)</f>
        <v>1413600</v>
      </c>
    </row>
    <row r="99" spans="1:6" s="154" customFormat="1" ht="12.75">
      <c r="A99" s="70">
        <v>201715</v>
      </c>
      <c r="B99" s="70">
        <v>3639</v>
      </c>
      <c r="C99" s="70" t="s">
        <v>761</v>
      </c>
      <c r="D99" s="15">
        <v>360000</v>
      </c>
      <c r="E99" s="163">
        <v>15000</v>
      </c>
      <c r="F99" s="165">
        <f>SUM(D99:E99)</f>
        <v>375000</v>
      </c>
    </row>
    <row r="100" spans="1:6" s="154" customFormat="1" ht="12.75">
      <c r="A100" s="70"/>
      <c r="B100" s="70"/>
      <c r="C100" s="70"/>
      <c r="D100" s="15"/>
      <c r="E100" s="163"/>
      <c r="F100" s="165"/>
    </row>
    <row r="101" spans="1:6" s="154" customFormat="1" ht="12.75">
      <c r="A101" s="166">
        <v>59</v>
      </c>
      <c r="B101" s="166">
        <v>6409</v>
      </c>
      <c r="C101" s="172" t="s">
        <v>708</v>
      </c>
      <c r="D101" s="173">
        <f>'RO č.13 RM'!F43</f>
        <v>1022388.27</v>
      </c>
      <c r="E101" s="163">
        <v>18606600</v>
      </c>
      <c r="F101" s="165">
        <f>SUM(D101:E101)</f>
        <v>19628988.27</v>
      </c>
    </row>
    <row r="102" spans="1:6" s="154" customFormat="1" ht="12.75">
      <c r="A102" s="166"/>
      <c r="B102" s="166"/>
      <c r="C102" s="166"/>
      <c r="D102" s="174"/>
      <c r="E102" s="163"/>
      <c r="F102" s="163"/>
    </row>
    <row r="103" spans="1:6" s="154" customFormat="1" ht="12.75">
      <c r="A103" s="154" t="s">
        <v>590</v>
      </c>
      <c r="B103" s="161"/>
      <c r="C103" s="161"/>
      <c r="D103" s="167" t="s">
        <v>500</v>
      </c>
      <c r="E103" s="163">
        <f>SUM(E45:E101)</f>
        <v>24154612.75</v>
      </c>
      <c r="F103" s="167" t="s">
        <v>500</v>
      </c>
    </row>
    <row r="104" spans="4:6" ht="12.75">
      <c r="D104" s="165"/>
      <c r="F104" s="165"/>
    </row>
    <row r="105" spans="1:6" s="154" customFormat="1" ht="12.75">
      <c r="A105" s="154" t="s">
        <v>838</v>
      </c>
      <c r="B105" s="161"/>
      <c r="C105" s="161"/>
      <c r="D105" s="167" t="s">
        <v>500</v>
      </c>
      <c r="E105" s="163">
        <f>'RO č.13 RM'!E48</f>
        <v>230068819.9</v>
      </c>
      <c r="F105" s="167" t="s">
        <v>500</v>
      </c>
    </row>
    <row r="106" spans="1:6" s="154" customFormat="1" ht="12.75">
      <c r="A106" s="150" t="s">
        <v>805</v>
      </c>
      <c r="B106" s="151"/>
      <c r="C106" s="151"/>
      <c r="D106" s="168" t="s">
        <v>500</v>
      </c>
      <c r="E106" s="152">
        <f>SUM(E103+E105)</f>
        <v>254223432.65</v>
      </c>
      <c r="F106" s="168" t="s">
        <v>500</v>
      </c>
    </row>
    <row r="107" spans="4:6" ht="12.75">
      <c r="D107" s="165"/>
      <c r="F107" s="165"/>
    </row>
    <row r="108" spans="1:6" ht="12.75">
      <c r="A108" s="154" t="s">
        <v>505</v>
      </c>
      <c r="D108" s="167" t="s">
        <v>500</v>
      </c>
      <c r="E108" s="163">
        <f>SUM(E40-E103)</f>
        <v>0</v>
      </c>
      <c r="F108" s="167" t="s">
        <v>500</v>
      </c>
    </row>
    <row r="109" spans="1:6" ht="12.75">
      <c r="A109" s="154"/>
      <c r="F109" s="165"/>
    </row>
    <row r="110" ht="12.75">
      <c r="A110" s="154"/>
    </row>
    <row r="111" spans="1:7" s="158" customFormat="1" ht="12.75">
      <c r="A111" s="175" t="s">
        <v>265</v>
      </c>
      <c r="E111" s="163"/>
      <c r="G111" s="157"/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73"/>
  <sheetViews>
    <sheetView zoomScale="125" zoomScaleNormal="125" zoomScalePageLayoutView="0" workbookViewId="0" topLeftCell="A1">
      <pane ySplit="5" topLeftCell="A54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28125" style="157" customWidth="1"/>
    <col min="2" max="2" width="4.7109375" style="158" customWidth="1"/>
    <col min="3" max="3" width="55.57421875" style="158" customWidth="1"/>
    <col min="4" max="4" width="11.421875" style="158" customWidth="1"/>
    <col min="5" max="5" width="11.28125" style="163" customWidth="1"/>
    <col min="6" max="6" width="10.7109375" style="158" customWidth="1"/>
    <col min="7" max="16384" width="9.140625" style="157" customWidth="1"/>
  </cols>
  <sheetData>
    <row r="1" spans="1:7" s="154" customFormat="1" ht="12.75">
      <c r="A1" s="150" t="s">
        <v>506</v>
      </c>
      <c r="B1" s="151"/>
      <c r="C1" s="151"/>
      <c r="D1" s="151"/>
      <c r="E1" s="152"/>
      <c r="F1" s="151"/>
      <c r="G1" s="153"/>
    </row>
    <row r="2" spans="1:7" s="154" customFormat="1" ht="12.75">
      <c r="A2" s="150" t="s">
        <v>870</v>
      </c>
      <c r="B2" s="151"/>
      <c r="C2" s="151"/>
      <c r="D2" s="151"/>
      <c r="E2" s="152"/>
      <c r="F2" s="151"/>
      <c r="G2" s="153"/>
    </row>
    <row r="3" spans="1:7" ht="12.75">
      <c r="A3" s="150" t="s">
        <v>859</v>
      </c>
      <c r="B3" s="155"/>
      <c r="C3" s="155"/>
      <c r="D3" s="155"/>
      <c r="E3" s="152"/>
      <c r="F3" s="155"/>
      <c r="G3" s="156"/>
    </row>
    <row r="4" spans="4:6" ht="12.75">
      <c r="D4" s="159" t="s">
        <v>493</v>
      </c>
      <c r="E4" s="160" t="s">
        <v>494</v>
      </c>
      <c r="F4" s="159" t="s">
        <v>495</v>
      </c>
    </row>
    <row r="5" spans="2:6" s="154" customFormat="1" ht="12.75">
      <c r="B5" s="161"/>
      <c r="C5" s="161"/>
      <c r="D5" s="159" t="s">
        <v>496</v>
      </c>
      <c r="E5" s="160" t="s">
        <v>497</v>
      </c>
      <c r="F5" s="159" t="s">
        <v>489</v>
      </c>
    </row>
    <row r="6" spans="1:6" s="154" customFormat="1" ht="15">
      <c r="A6" s="162" t="s">
        <v>498</v>
      </c>
      <c r="B6" s="161"/>
      <c r="C6" s="161"/>
      <c r="D6" s="159"/>
      <c r="E6" s="160"/>
      <c r="F6" s="159"/>
    </row>
    <row r="7" spans="1:6" s="154" customFormat="1" ht="12.75">
      <c r="A7" s="154" t="s">
        <v>0</v>
      </c>
      <c r="B7" s="154" t="s">
        <v>499</v>
      </c>
      <c r="C7" s="161"/>
      <c r="D7" s="161"/>
      <c r="E7" s="163"/>
      <c r="F7" s="161"/>
    </row>
    <row r="8" spans="3:6" s="154" customFormat="1" ht="12.75">
      <c r="C8" s="161"/>
      <c r="D8" s="161"/>
      <c r="E8" s="163"/>
      <c r="F8" s="161"/>
    </row>
    <row r="9" spans="1:6" s="154" customFormat="1" ht="12.75">
      <c r="A9" s="13">
        <v>3111</v>
      </c>
      <c r="B9" s="13">
        <v>2122</v>
      </c>
      <c r="C9" s="13" t="s">
        <v>625</v>
      </c>
      <c r="D9" s="15">
        <v>98979</v>
      </c>
      <c r="E9" s="163">
        <v>5008</v>
      </c>
      <c r="F9" s="165">
        <f>SUM(D9:E9)</f>
        <v>103987</v>
      </c>
    </row>
    <row r="10" spans="1:6" s="154" customFormat="1" ht="12.75">
      <c r="A10" s="13">
        <v>3113</v>
      </c>
      <c r="B10" s="13">
        <v>2122</v>
      </c>
      <c r="C10" s="13" t="s">
        <v>749</v>
      </c>
      <c r="D10" s="15">
        <v>40333</v>
      </c>
      <c r="E10" s="163">
        <v>1503.25</v>
      </c>
      <c r="F10" s="165">
        <f>SUM(D10:E10)</f>
        <v>41836.25</v>
      </c>
    </row>
    <row r="11" spans="1:6" s="154" customFormat="1" ht="12.75">
      <c r="A11" s="13">
        <v>3231</v>
      </c>
      <c r="B11" s="14">
        <v>2122</v>
      </c>
      <c r="C11" s="13" t="s">
        <v>862</v>
      </c>
      <c r="D11" s="15">
        <v>24716</v>
      </c>
      <c r="E11" s="163">
        <v>462</v>
      </c>
      <c r="F11" s="165">
        <f>SUM(D11:E11)</f>
        <v>25178</v>
      </c>
    </row>
    <row r="12" spans="1:6" s="154" customFormat="1" ht="12.75">
      <c r="A12" s="13"/>
      <c r="B12" s="13">
        <v>2451</v>
      </c>
      <c r="C12" s="13" t="s">
        <v>866</v>
      </c>
      <c r="D12" s="15">
        <v>499378</v>
      </c>
      <c r="E12" s="163">
        <v>-499378</v>
      </c>
      <c r="F12" s="165">
        <f>SUM(D12:E12)</f>
        <v>0</v>
      </c>
    </row>
    <row r="13" spans="1:6" s="154" customFormat="1" ht="12.75">
      <c r="A13" s="13"/>
      <c r="B13" s="13"/>
      <c r="C13" s="13"/>
      <c r="D13" s="15"/>
      <c r="E13" s="163"/>
      <c r="F13" s="165"/>
    </row>
    <row r="14" spans="1:6" s="154" customFormat="1" ht="12.75">
      <c r="A14" s="13"/>
      <c r="B14" s="14"/>
      <c r="C14" s="70" t="s">
        <v>223</v>
      </c>
      <c r="D14" s="15"/>
      <c r="E14" s="163"/>
      <c r="F14" s="165"/>
    </row>
    <row r="15" spans="1:6" s="154" customFormat="1" ht="12.75">
      <c r="A15" s="13"/>
      <c r="B15" s="14">
        <v>4116</v>
      </c>
      <c r="C15" s="6" t="s">
        <v>852</v>
      </c>
      <c r="D15" s="89">
        <v>0</v>
      </c>
      <c r="E15" s="88">
        <v>966425</v>
      </c>
      <c r="F15" s="89">
        <f>SUM(D15:E15)</f>
        <v>966425</v>
      </c>
    </row>
    <row r="16" spans="1:6" s="154" customFormat="1" ht="12.75">
      <c r="A16" s="13"/>
      <c r="B16" s="14">
        <v>4116</v>
      </c>
      <c r="C16" s="6" t="s">
        <v>864</v>
      </c>
      <c r="D16" s="89">
        <v>0</v>
      </c>
      <c r="E16" s="88">
        <v>33400</v>
      </c>
      <c r="F16" s="89">
        <f>SUM(D16:E16)</f>
        <v>33400</v>
      </c>
    </row>
    <row r="17" spans="1:6" s="154" customFormat="1" ht="12.75">
      <c r="A17" s="13"/>
      <c r="B17" s="14"/>
      <c r="C17" s="6"/>
      <c r="D17" s="89"/>
      <c r="E17" s="88"/>
      <c r="F17" s="89"/>
    </row>
    <row r="18" spans="1:6" s="154" customFormat="1" ht="12.75">
      <c r="A18" s="13"/>
      <c r="B18" s="70"/>
      <c r="C18" s="70" t="s">
        <v>229</v>
      </c>
      <c r="D18" s="89"/>
      <c r="E18" s="88"/>
      <c r="F18" s="89"/>
    </row>
    <row r="19" spans="1:6" s="154" customFormat="1" ht="12.75">
      <c r="A19" s="13"/>
      <c r="B19" s="70">
        <v>4222</v>
      </c>
      <c r="C19" s="6" t="s">
        <v>860</v>
      </c>
      <c r="D19" s="89">
        <v>0</v>
      </c>
      <c r="E19" s="88">
        <v>41650</v>
      </c>
      <c r="F19" s="89">
        <f>SUM(D19:E19)</f>
        <v>41650</v>
      </c>
    </row>
    <row r="20" spans="1:6" s="154" customFormat="1" ht="12.75">
      <c r="A20" s="13"/>
      <c r="B20" s="13"/>
      <c r="C20" s="13"/>
      <c r="D20" s="15"/>
      <c r="E20" s="163"/>
      <c r="F20" s="165"/>
    </row>
    <row r="21" spans="1:6" s="154" customFormat="1" ht="12.75">
      <c r="A21" s="13">
        <v>2219</v>
      </c>
      <c r="B21" s="13">
        <v>3121</v>
      </c>
      <c r="C21" s="70" t="s">
        <v>865</v>
      </c>
      <c r="D21" s="89">
        <v>350000</v>
      </c>
      <c r="E21" s="88">
        <v>100000</v>
      </c>
      <c r="F21" s="89">
        <f>SUM(D21:E21)</f>
        <v>450000</v>
      </c>
    </row>
    <row r="22" spans="1:6" s="154" customFormat="1" ht="12.75">
      <c r="A22" s="13"/>
      <c r="B22" s="13"/>
      <c r="C22" s="13"/>
      <c r="D22" s="15"/>
      <c r="E22" s="163"/>
      <c r="F22" s="165"/>
    </row>
    <row r="23" spans="1:6" s="154" customFormat="1" ht="12.75">
      <c r="A23" s="154" t="s">
        <v>588</v>
      </c>
      <c r="B23" s="158"/>
      <c r="C23" s="158"/>
      <c r="D23" s="167" t="s">
        <v>500</v>
      </c>
      <c r="E23" s="163">
        <f>SUM(E9:E21)</f>
        <v>649070.25</v>
      </c>
      <c r="F23" s="167" t="s">
        <v>500</v>
      </c>
    </row>
    <row r="24" spans="4:6" ht="12.75">
      <c r="D24" s="165"/>
      <c r="F24" s="165"/>
    </row>
    <row r="25" spans="1:6" s="154" customFormat="1" ht="12.75">
      <c r="A25" s="154" t="s">
        <v>853</v>
      </c>
      <c r="B25" s="161"/>
      <c r="C25" s="161"/>
      <c r="D25" s="167" t="s">
        <v>500</v>
      </c>
      <c r="E25" s="163">
        <f>'RO č.14 ZM'!E28</f>
        <v>208051015.51000002</v>
      </c>
      <c r="F25" s="167" t="s">
        <v>500</v>
      </c>
    </row>
    <row r="26" spans="1:6" s="154" customFormat="1" ht="12.75">
      <c r="A26" s="150" t="s">
        <v>854</v>
      </c>
      <c r="B26" s="151"/>
      <c r="C26" s="151"/>
      <c r="D26" s="168" t="s">
        <v>500</v>
      </c>
      <c r="E26" s="152">
        <f>SUM(E23+E25)</f>
        <v>208700085.76000002</v>
      </c>
      <c r="F26" s="168" t="s">
        <v>500</v>
      </c>
    </row>
    <row r="27" spans="4:7" ht="12.75">
      <c r="D27" s="165"/>
      <c r="F27" s="165"/>
      <c r="G27" s="169"/>
    </row>
    <row r="28" spans="1:6" s="154" customFormat="1" ht="12.75">
      <c r="A28" s="154" t="s">
        <v>12</v>
      </c>
      <c r="B28" s="161"/>
      <c r="C28" s="161"/>
      <c r="D28" s="163"/>
      <c r="E28" s="163"/>
      <c r="F28" s="163"/>
    </row>
    <row r="29" spans="2:6" s="154" customFormat="1" ht="12.75">
      <c r="B29" s="161"/>
      <c r="C29" s="161"/>
      <c r="D29" s="163"/>
      <c r="E29" s="163"/>
      <c r="F29" s="163"/>
    </row>
    <row r="30" spans="2:6" s="154" customFormat="1" ht="12.75">
      <c r="B30" s="13">
        <v>8123</v>
      </c>
      <c r="C30" s="13" t="s">
        <v>144</v>
      </c>
      <c r="D30" s="15"/>
      <c r="E30" s="163"/>
      <c r="F30" s="163"/>
    </row>
    <row r="31" spans="2:6" s="154" customFormat="1" ht="12.75">
      <c r="B31" s="13"/>
      <c r="C31" s="13" t="s">
        <v>869</v>
      </c>
      <c r="D31" s="15">
        <v>32600000</v>
      </c>
      <c r="E31" s="163">
        <v>2400000</v>
      </c>
      <c r="F31" s="165">
        <f>SUM(D31:E31)</f>
        <v>35000000</v>
      </c>
    </row>
    <row r="32" spans="1:6" ht="12.75">
      <c r="A32" s="170"/>
      <c r="B32" s="13"/>
      <c r="C32" s="13"/>
      <c r="D32" s="78"/>
      <c r="F32" s="165"/>
    </row>
    <row r="33" spans="1:6" s="154" customFormat="1" ht="12.75">
      <c r="A33" s="154" t="s">
        <v>502</v>
      </c>
      <c r="B33" s="161"/>
      <c r="C33" s="161"/>
      <c r="D33" s="167" t="s">
        <v>500</v>
      </c>
      <c r="E33" s="163">
        <f>SUM(E28:E32)</f>
        <v>2400000</v>
      </c>
      <c r="F33" s="167" t="s">
        <v>500</v>
      </c>
    </row>
    <row r="34" spans="1:6" s="154" customFormat="1" ht="12.75">
      <c r="A34" s="154" t="s">
        <v>589</v>
      </c>
      <c r="B34" s="161"/>
      <c r="C34" s="161"/>
      <c r="D34" s="167" t="s">
        <v>500</v>
      </c>
      <c r="E34" s="163">
        <f>SUM(E23+E33)</f>
        <v>3049070.25</v>
      </c>
      <c r="F34" s="167" t="s">
        <v>500</v>
      </c>
    </row>
    <row r="35" spans="4:6" ht="12.75">
      <c r="D35" s="165"/>
      <c r="F35" s="165"/>
    </row>
    <row r="36" spans="1:6" s="154" customFormat="1" ht="12.75">
      <c r="A36" s="154" t="s">
        <v>855</v>
      </c>
      <c r="B36" s="161"/>
      <c r="C36" s="161"/>
      <c r="D36" s="167" t="s">
        <v>500</v>
      </c>
      <c r="E36" s="163">
        <f>'RO č.14 ZM'!E43</f>
        <v>254223432.65000004</v>
      </c>
      <c r="F36" s="167" t="s">
        <v>500</v>
      </c>
    </row>
    <row r="37" spans="1:6" s="154" customFormat="1" ht="12.75">
      <c r="A37" s="150" t="s">
        <v>856</v>
      </c>
      <c r="B37" s="151"/>
      <c r="C37" s="151"/>
      <c r="D37" s="168" t="s">
        <v>500</v>
      </c>
      <c r="E37" s="152">
        <f>SUM(E34+E36)</f>
        <v>257272502.90000004</v>
      </c>
      <c r="F37" s="168" t="s">
        <v>500</v>
      </c>
    </row>
    <row r="38" spans="2:6" s="154" customFormat="1" ht="12.75">
      <c r="B38" s="161"/>
      <c r="C38" s="161"/>
      <c r="D38" s="163"/>
      <c r="E38" s="163"/>
      <c r="F38" s="163"/>
    </row>
    <row r="39" spans="1:6" s="154" customFormat="1" ht="15">
      <c r="A39" s="162" t="s">
        <v>503</v>
      </c>
      <c r="B39" s="161"/>
      <c r="C39" s="161"/>
      <c r="D39" s="163"/>
      <c r="E39" s="163"/>
      <c r="F39" s="163"/>
    </row>
    <row r="40" spans="1:6" s="154" customFormat="1" ht="12.75">
      <c r="A40" s="154" t="s">
        <v>504</v>
      </c>
      <c r="B40" s="161" t="s">
        <v>0</v>
      </c>
      <c r="C40" s="161"/>
      <c r="D40" s="163"/>
      <c r="E40" s="163"/>
      <c r="F40" s="163"/>
    </row>
    <row r="41" spans="2:6" s="154" customFormat="1" ht="12.75">
      <c r="B41" s="161"/>
      <c r="C41" s="161"/>
      <c r="D41" s="163"/>
      <c r="E41" s="163"/>
      <c r="F41" s="163"/>
    </row>
    <row r="42" spans="1:6" s="154" customFormat="1" ht="12.75">
      <c r="A42" s="70" t="s">
        <v>155</v>
      </c>
      <c r="B42" s="70"/>
      <c r="C42" s="70"/>
      <c r="D42" s="163"/>
      <c r="E42" s="163"/>
      <c r="F42" s="163"/>
    </row>
    <row r="43" spans="1:6" s="154" customFormat="1" ht="12.75">
      <c r="A43" s="70">
        <v>2</v>
      </c>
      <c r="B43" s="70">
        <v>3111</v>
      </c>
      <c r="C43" s="70" t="s">
        <v>626</v>
      </c>
      <c r="D43" s="15">
        <v>92702</v>
      </c>
      <c r="E43" s="163">
        <v>5008</v>
      </c>
      <c r="F43" s="165">
        <f>SUM(D43:E43)</f>
        <v>97710</v>
      </c>
    </row>
    <row r="44" spans="1:6" s="154" customFormat="1" ht="12.75">
      <c r="A44" s="70"/>
      <c r="B44" s="70"/>
      <c r="C44" s="70"/>
      <c r="D44" s="89"/>
      <c r="E44" s="88"/>
      <c r="F44" s="89"/>
    </row>
    <row r="45" spans="1:6" s="154" customFormat="1" ht="12.75">
      <c r="A45" s="70" t="s">
        <v>59</v>
      </c>
      <c r="B45" s="70"/>
      <c r="C45" s="70"/>
      <c r="D45" s="89"/>
      <c r="E45" s="88"/>
      <c r="F45" s="89"/>
    </row>
    <row r="46" spans="1:6" s="154" customFormat="1" ht="12.75">
      <c r="A46" s="70">
        <v>51</v>
      </c>
      <c r="B46" s="70">
        <v>3113</v>
      </c>
      <c r="C46" s="70" t="s">
        <v>415</v>
      </c>
      <c r="D46" s="89">
        <v>0</v>
      </c>
      <c r="E46" s="88">
        <v>966425</v>
      </c>
      <c r="F46" s="89">
        <f>SUM(D46:E46)</f>
        <v>966425</v>
      </c>
    </row>
    <row r="47" spans="1:6" s="154" customFormat="1" ht="12.75">
      <c r="A47" s="70"/>
      <c r="B47" s="70"/>
      <c r="C47" s="70" t="s">
        <v>750</v>
      </c>
      <c r="D47" s="15">
        <v>40333</v>
      </c>
      <c r="E47" s="163">
        <v>1503.25</v>
      </c>
      <c r="F47" s="165">
        <f>SUM(D47:E47)</f>
        <v>41836.25</v>
      </c>
    </row>
    <row r="48" spans="1:6" s="154" customFormat="1" ht="12.75">
      <c r="A48" s="70"/>
      <c r="B48" s="70"/>
      <c r="C48" s="70"/>
      <c r="D48" s="89"/>
      <c r="E48" s="88"/>
      <c r="F48" s="89"/>
    </row>
    <row r="49" spans="1:6" s="154" customFormat="1" ht="12.75">
      <c r="A49" s="70" t="s">
        <v>157</v>
      </c>
      <c r="B49" s="70"/>
      <c r="C49" s="70"/>
      <c r="D49" s="15"/>
      <c r="E49" s="163"/>
      <c r="F49" s="165"/>
    </row>
    <row r="50" spans="1:6" s="154" customFormat="1" ht="12.75">
      <c r="A50" s="70">
        <v>54</v>
      </c>
      <c r="B50" s="70">
        <v>3231</v>
      </c>
      <c r="C50" s="70" t="s">
        <v>861</v>
      </c>
      <c r="D50" s="15">
        <v>0</v>
      </c>
      <c r="E50" s="163">
        <v>41650</v>
      </c>
      <c r="F50" s="165">
        <f>SUM(D50:E50)</f>
        <v>41650</v>
      </c>
    </row>
    <row r="51" spans="1:6" s="154" customFormat="1" ht="12.75">
      <c r="A51" s="70"/>
      <c r="B51" s="70"/>
      <c r="C51" s="70" t="s">
        <v>863</v>
      </c>
      <c r="D51" s="15">
        <v>24716</v>
      </c>
      <c r="E51" s="163">
        <v>462</v>
      </c>
      <c r="F51" s="165">
        <f>SUM(D51:E51)</f>
        <v>25178</v>
      </c>
    </row>
    <row r="52" spans="1:6" s="154" customFormat="1" ht="12.75">
      <c r="A52" s="70"/>
      <c r="B52" s="70"/>
      <c r="C52" s="70"/>
      <c r="D52" s="15"/>
      <c r="E52" s="163"/>
      <c r="F52" s="165"/>
    </row>
    <row r="53" spans="1:6" s="154" customFormat="1" ht="12.75">
      <c r="A53" s="70">
        <v>175</v>
      </c>
      <c r="B53" s="70">
        <v>6112</v>
      </c>
      <c r="C53" s="70" t="s">
        <v>768</v>
      </c>
      <c r="D53" s="15">
        <v>3450000</v>
      </c>
      <c r="E53" s="163">
        <v>170000</v>
      </c>
      <c r="F53" s="165">
        <f>SUM(D53:E53)</f>
        <v>3620000</v>
      </c>
    </row>
    <row r="54" spans="1:6" s="154" customFormat="1" ht="12.75">
      <c r="A54" s="70"/>
      <c r="B54" s="70"/>
      <c r="C54" s="70"/>
      <c r="D54" s="15"/>
      <c r="E54" s="163"/>
      <c r="F54" s="165"/>
    </row>
    <row r="55" spans="1:6" s="154" customFormat="1" ht="12.75">
      <c r="A55" s="70">
        <v>176</v>
      </c>
      <c r="B55" s="70">
        <v>6171</v>
      </c>
      <c r="C55" s="70" t="s">
        <v>847</v>
      </c>
      <c r="D55" s="15">
        <v>260000</v>
      </c>
      <c r="E55" s="163">
        <v>20000</v>
      </c>
      <c r="F55" s="165">
        <f>SUM(D55:E55)</f>
        <v>280000</v>
      </c>
    </row>
    <row r="56" spans="1:6" s="154" customFormat="1" ht="12.75">
      <c r="A56" s="70"/>
      <c r="B56" s="70"/>
      <c r="C56" s="70"/>
      <c r="D56" s="15"/>
      <c r="E56" s="163"/>
      <c r="F56" s="165"/>
    </row>
    <row r="57" spans="1:6" s="154" customFormat="1" ht="12.75">
      <c r="A57" s="70">
        <v>181</v>
      </c>
      <c r="B57" s="70">
        <v>3745</v>
      </c>
      <c r="C57" s="70" t="s">
        <v>868</v>
      </c>
      <c r="D57" s="15">
        <v>2000000</v>
      </c>
      <c r="E57" s="163">
        <v>100000</v>
      </c>
      <c r="F57" s="165">
        <f>SUM(D57:E57)</f>
        <v>2100000</v>
      </c>
    </row>
    <row r="58" spans="1:6" s="154" customFormat="1" ht="12.75">
      <c r="A58" s="70"/>
      <c r="B58" s="70"/>
      <c r="C58" s="70"/>
      <c r="D58" s="15"/>
      <c r="E58" s="163"/>
      <c r="F58" s="165"/>
    </row>
    <row r="59" spans="1:6" s="154" customFormat="1" ht="12.75">
      <c r="A59" s="70">
        <v>192</v>
      </c>
      <c r="B59" s="70">
        <v>3722</v>
      </c>
      <c r="C59" s="70" t="s">
        <v>867</v>
      </c>
      <c r="D59" s="15">
        <v>4930000</v>
      </c>
      <c r="E59" s="163">
        <v>700000</v>
      </c>
      <c r="F59" s="165">
        <f>SUM(D59:E59)</f>
        <v>5630000</v>
      </c>
    </row>
    <row r="60" spans="1:6" s="154" customFormat="1" ht="12.75">
      <c r="A60" s="70"/>
      <c r="B60" s="70"/>
      <c r="C60" s="70"/>
      <c r="D60" s="15"/>
      <c r="E60" s="163"/>
      <c r="F60" s="165"/>
    </row>
    <row r="61" spans="1:6" s="154" customFormat="1" ht="12.75">
      <c r="A61" s="4">
        <v>1007</v>
      </c>
      <c r="B61" s="4">
        <v>5399</v>
      </c>
      <c r="C61" s="70" t="s">
        <v>552</v>
      </c>
      <c r="D61" s="94">
        <v>480000</v>
      </c>
      <c r="E61" s="163">
        <v>20000</v>
      </c>
      <c r="F61" s="165">
        <f>SUM(D61:E61)</f>
        <v>500000</v>
      </c>
    </row>
    <row r="62" spans="1:6" s="154" customFormat="1" ht="12.75">
      <c r="A62" s="4"/>
      <c r="B62" s="4"/>
      <c r="C62" s="70"/>
      <c r="D62" s="94"/>
      <c r="E62" s="163"/>
      <c r="F62" s="165"/>
    </row>
    <row r="63" spans="1:6" s="154" customFormat="1" ht="12.75">
      <c r="A63" s="166">
        <v>59</v>
      </c>
      <c r="B63" s="166">
        <v>6409</v>
      </c>
      <c r="C63" s="172" t="s">
        <v>708</v>
      </c>
      <c r="D63" s="173">
        <f>'RO č.14 ZM'!F101</f>
        <v>19628988.27</v>
      </c>
      <c r="E63" s="163">
        <v>1024022</v>
      </c>
      <c r="F63" s="165">
        <f>SUM(D63:E63)</f>
        <v>20653010.27</v>
      </c>
    </row>
    <row r="64" spans="1:6" s="154" customFormat="1" ht="12.75">
      <c r="A64" s="166"/>
      <c r="B64" s="166"/>
      <c r="C64" s="166"/>
      <c r="D64" s="174"/>
      <c r="E64" s="163"/>
      <c r="F64" s="163"/>
    </row>
    <row r="65" spans="1:6" s="154" customFormat="1" ht="12.75">
      <c r="A65" s="154" t="s">
        <v>590</v>
      </c>
      <c r="B65" s="161"/>
      <c r="C65" s="161"/>
      <c r="D65" s="167" t="s">
        <v>500</v>
      </c>
      <c r="E65" s="163">
        <f>SUM(E39:E63)</f>
        <v>3049070.25</v>
      </c>
      <c r="F65" s="167" t="s">
        <v>500</v>
      </c>
    </row>
    <row r="66" spans="4:6" ht="12.75">
      <c r="D66" s="165"/>
      <c r="F66" s="165"/>
    </row>
    <row r="67" spans="1:6" s="154" customFormat="1" ht="12.75">
      <c r="A67" s="154" t="s">
        <v>857</v>
      </c>
      <c r="B67" s="161"/>
      <c r="C67" s="161"/>
      <c r="D67" s="167" t="s">
        <v>500</v>
      </c>
      <c r="E67" s="163">
        <f>'RO č.14 ZM'!E106</f>
        <v>254223432.65</v>
      </c>
      <c r="F67" s="167" t="s">
        <v>500</v>
      </c>
    </row>
    <row r="68" spans="1:6" s="154" customFormat="1" ht="12.75">
      <c r="A68" s="150" t="s">
        <v>858</v>
      </c>
      <c r="B68" s="151"/>
      <c r="C68" s="151"/>
      <c r="D68" s="168" t="s">
        <v>500</v>
      </c>
      <c r="E68" s="152">
        <f>SUM(E65+E67)</f>
        <v>257272502.9</v>
      </c>
      <c r="F68" s="168" t="s">
        <v>500</v>
      </c>
    </row>
    <row r="69" spans="4:6" ht="12.75">
      <c r="D69" s="165"/>
      <c r="F69" s="165"/>
    </row>
    <row r="70" spans="1:6" ht="12.75">
      <c r="A70" s="154" t="s">
        <v>505</v>
      </c>
      <c r="D70" s="167" t="s">
        <v>500</v>
      </c>
      <c r="E70" s="163">
        <f>SUM(E34-E65)</f>
        <v>0</v>
      </c>
      <c r="F70" s="167" t="s">
        <v>500</v>
      </c>
    </row>
    <row r="71" spans="1:6" ht="12.75">
      <c r="A71" s="154"/>
      <c r="F71" s="165"/>
    </row>
    <row r="72" ht="12.75">
      <c r="A72" s="154"/>
    </row>
    <row r="73" spans="1:7" s="158" customFormat="1" ht="12.75">
      <c r="A73" s="175" t="s">
        <v>265</v>
      </c>
      <c r="E73" s="163"/>
      <c r="G73" s="157"/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="125" zoomScaleNormal="125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28125" style="157" customWidth="1"/>
    <col min="2" max="2" width="4.7109375" style="158" customWidth="1"/>
    <col min="3" max="3" width="55.57421875" style="158" customWidth="1"/>
    <col min="4" max="4" width="11.421875" style="158" customWidth="1"/>
    <col min="5" max="5" width="11.28125" style="163" customWidth="1"/>
    <col min="6" max="6" width="10.7109375" style="158" customWidth="1"/>
    <col min="7" max="16384" width="9.140625" style="157" customWidth="1"/>
  </cols>
  <sheetData>
    <row r="1" spans="1:7" s="154" customFormat="1" ht="12.75">
      <c r="A1" s="150" t="s">
        <v>506</v>
      </c>
      <c r="B1" s="151"/>
      <c r="C1" s="151"/>
      <c r="D1" s="151"/>
      <c r="E1" s="152"/>
      <c r="F1" s="151"/>
      <c r="G1" s="153"/>
    </row>
    <row r="2" spans="1:7" s="154" customFormat="1" ht="12.75">
      <c r="A2" s="150" t="s">
        <v>872</v>
      </c>
      <c r="B2" s="151"/>
      <c r="C2" s="151"/>
      <c r="D2" s="151"/>
      <c r="E2" s="152"/>
      <c r="F2" s="151"/>
      <c r="G2" s="153"/>
    </row>
    <row r="3" spans="1:7" ht="12.75">
      <c r="A3" s="150" t="s">
        <v>871</v>
      </c>
      <c r="B3" s="155"/>
      <c r="C3" s="155"/>
      <c r="D3" s="155"/>
      <c r="E3" s="152"/>
      <c r="F3" s="155"/>
      <c r="G3" s="156"/>
    </row>
    <row r="4" spans="4:6" ht="12.75">
      <c r="D4" s="159" t="s">
        <v>493</v>
      </c>
      <c r="E4" s="160" t="s">
        <v>494</v>
      </c>
      <c r="F4" s="159" t="s">
        <v>495</v>
      </c>
    </row>
    <row r="5" spans="2:6" s="154" customFormat="1" ht="12.75">
      <c r="B5" s="161"/>
      <c r="C5" s="161"/>
      <c r="D5" s="159" t="s">
        <v>496</v>
      </c>
      <c r="E5" s="160" t="s">
        <v>497</v>
      </c>
      <c r="F5" s="159" t="s">
        <v>489</v>
      </c>
    </row>
    <row r="6" spans="1:6" s="154" customFormat="1" ht="15">
      <c r="A6" s="162" t="s">
        <v>498</v>
      </c>
      <c r="B6" s="161"/>
      <c r="C6" s="161"/>
      <c r="D6" s="159"/>
      <c r="E6" s="160"/>
      <c r="F6" s="159"/>
    </row>
    <row r="7" spans="1:6" s="154" customFormat="1" ht="12.75">
      <c r="A7" s="154" t="s">
        <v>0</v>
      </c>
      <c r="B7" s="154" t="s">
        <v>499</v>
      </c>
      <c r="C7" s="161"/>
      <c r="D7" s="161"/>
      <c r="E7" s="163"/>
      <c r="F7" s="161"/>
    </row>
    <row r="8" spans="3:6" s="154" customFormat="1" ht="12.75">
      <c r="C8" s="161"/>
      <c r="D8" s="161"/>
      <c r="E8" s="163"/>
      <c r="F8" s="161"/>
    </row>
    <row r="9" spans="1:6" s="154" customFormat="1" ht="12.75">
      <c r="A9" s="13">
        <v>1032</v>
      </c>
      <c r="B9" s="13">
        <v>2131</v>
      </c>
      <c r="C9" s="13" t="s">
        <v>293</v>
      </c>
      <c r="D9" s="15"/>
      <c r="E9" s="163"/>
      <c r="F9" s="161"/>
    </row>
    <row r="10" spans="1:6" s="154" customFormat="1" ht="12.75">
      <c r="A10" s="13"/>
      <c r="B10" s="13"/>
      <c r="C10" s="13" t="s">
        <v>891</v>
      </c>
      <c r="D10" s="15">
        <v>800000</v>
      </c>
      <c r="E10" s="163">
        <v>-760000</v>
      </c>
      <c r="F10" s="165">
        <f>SUM(D10:E10)</f>
        <v>40000</v>
      </c>
    </row>
    <row r="11" spans="1:6" s="154" customFormat="1" ht="12.75">
      <c r="A11" s="13"/>
      <c r="B11" s="13"/>
      <c r="C11" s="13" t="s">
        <v>892</v>
      </c>
      <c r="D11" s="15">
        <v>200000</v>
      </c>
      <c r="E11" s="163">
        <v>182000</v>
      </c>
      <c r="F11" s="165">
        <f>SUM(D11:E11)</f>
        <v>382000</v>
      </c>
    </row>
    <row r="12" spans="1:6" s="154" customFormat="1" ht="12.75">
      <c r="A12" s="13"/>
      <c r="B12" s="13"/>
      <c r="C12" s="13"/>
      <c r="D12" s="15"/>
      <c r="E12" s="163"/>
      <c r="F12" s="165"/>
    </row>
    <row r="13" spans="1:6" s="154" customFormat="1" ht="12.75">
      <c r="A13" s="13">
        <v>3639</v>
      </c>
      <c r="B13" s="14">
        <v>2111</v>
      </c>
      <c r="C13" s="13" t="s">
        <v>893</v>
      </c>
      <c r="D13" s="15">
        <v>10000</v>
      </c>
      <c r="E13" s="163">
        <v>-10000</v>
      </c>
      <c r="F13" s="165">
        <f>SUM(D13:E13)</f>
        <v>0</v>
      </c>
    </row>
    <row r="14" spans="1:6" s="154" customFormat="1" ht="12.75">
      <c r="A14" s="13"/>
      <c r="B14" s="14"/>
      <c r="C14" s="13"/>
      <c r="D14" s="15"/>
      <c r="E14" s="163"/>
      <c r="F14" s="165"/>
    </row>
    <row r="15" spans="1:6" s="154" customFormat="1" ht="12.75">
      <c r="A15" s="13">
        <v>3729</v>
      </c>
      <c r="B15" s="13">
        <v>2132</v>
      </c>
      <c r="C15" s="13" t="s">
        <v>895</v>
      </c>
      <c r="D15" s="15">
        <v>64400</v>
      </c>
      <c r="E15" s="163">
        <v>-64400</v>
      </c>
      <c r="F15" s="165">
        <f>SUM(D15:E15)</f>
        <v>0</v>
      </c>
    </row>
    <row r="16" spans="1:6" s="154" customFormat="1" ht="12.75">
      <c r="A16" s="13">
        <v>3729</v>
      </c>
      <c r="B16" s="14">
        <v>2212</v>
      </c>
      <c r="C16" s="13" t="s">
        <v>896</v>
      </c>
      <c r="D16" s="15">
        <v>0</v>
      </c>
      <c r="E16" s="163">
        <v>7500</v>
      </c>
      <c r="F16" s="165">
        <f>SUM(D16:E16)</f>
        <v>7500</v>
      </c>
    </row>
    <row r="17" spans="1:6" s="154" customFormat="1" ht="12.75">
      <c r="A17" s="13">
        <v>3769</v>
      </c>
      <c r="B17" s="14">
        <v>2212</v>
      </c>
      <c r="C17" s="13" t="s">
        <v>897</v>
      </c>
      <c r="D17" s="15">
        <v>0</v>
      </c>
      <c r="E17" s="163">
        <v>6900</v>
      </c>
      <c r="F17" s="165">
        <f>SUM(D17:E17)</f>
        <v>6900</v>
      </c>
    </row>
    <row r="18" spans="1:6" s="154" customFormat="1" ht="12.75">
      <c r="A18" s="13"/>
      <c r="B18" s="14"/>
      <c r="C18" s="13"/>
      <c r="D18" s="15"/>
      <c r="E18" s="163"/>
      <c r="F18" s="165"/>
    </row>
    <row r="19" spans="1:6" s="154" customFormat="1" ht="12.75">
      <c r="A19" s="13">
        <v>5311</v>
      </c>
      <c r="B19" s="14">
        <v>2212</v>
      </c>
      <c r="C19" s="13" t="s">
        <v>898</v>
      </c>
      <c r="D19" s="15">
        <v>0</v>
      </c>
      <c r="E19" s="163">
        <v>2200</v>
      </c>
      <c r="F19" s="165">
        <f>SUM(D19:E19)</f>
        <v>2200</v>
      </c>
    </row>
    <row r="20" spans="1:6" s="154" customFormat="1" ht="12.75">
      <c r="A20" s="13"/>
      <c r="B20" s="14"/>
      <c r="C20" s="13"/>
      <c r="D20" s="15"/>
      <c r="E20" s="163"/>
      <c r="F20" s="165"/>
    </row>
    <row r="21" spans="1:6" s="154" customFormat="1" ht="12.75">
      <c r="A21" s="13">
        <v>6409</v>
      </c>
      <c r="B21" s="14">
        <v>2229</v>
      </c>
      <c r="C21" s="13" t="s">
        <v>894</v>
      </c>
      <c r="D21" s="15">
        <v>0</v>
      </c>
      <c r="E21" s="163">
        <v>4209</v>
      </c>
      <c r="F21" s="165">
        <f>SUM(D21:E21)</f>
        <v>4209</v>
      </c>
    </row>
    <row r="22" spans="1:6" s="154" customFormat="1" ht="12.75">
      <c r="A22" s="13"/>
      <c r="B22" s="14"/>
      <c r="C22" s="13"/>
      <c r="D22" s="15"/>
      <c r="E22" s="163"/>
      <c r="F22" s="165"/>
    </row>
    <row r="23" spans="1:6" s="154" customFormat="1" ht="12.75">
      <c r="A23" s="13">
        <v>6171</v>
      </c>
      <c r="B23" s="14">
        <v>3113</v>
      </c>
      <c r="C23" s="13" t="s">
        <v>899</v>
      </c>
      <c r="D23" s="15">
        <v>0</v>
      </c>
      <c r="E23" s="163">
        <v>20000</v>
      </c>
      <c r="F23" s="165">
        <f>SUM(D23:E23)</f>
        <v>20000</v>
      </c>
    </row>
    <row r="24" spans="1:6" s="154" customFormat="1" ht="12.75">
      <c r="A24" s="13"/>
      <c r="B24" s="13"/>
      <c r="C24" s="13"/>
      <c r="D24" s="15"/>
      <c r="E24" s="163"/>
      <c r="F24" s="161"/>
    </row>
    <row r="25" spans="1:6" s="154" customFormat="1" ht="12.75">
      <c r="A25" s="13"/>
      <c r="B25" s="13"/>
      <c r="C25" s="70" t="s">
        <v>224</v>
      </c>
      <c r="D25" s="15"/>
      <c r="E25" s="163"/>
      <c r="F25" s="165"/>
    </row>
    <row r="26" spans="1:6" s="154" customFormat="1" ht="12.75">
      <c r="A26" s="13"/>
      <c r="B26" s="13">
        <v>4122</v>
      </c>
      <c r="C26" s="70" t="s">
        <v>879</v>
      </c>
      <c r="D26" s="89">
        <v>0</v>
      </c>
      <c r="E26" s="88">
        <v>42000</v>
      </c>
      <c r="F26" s="89">
        <f>SUM(D26:E26)</f>
        <v>42000</v>
      </c>
    </row>
    <row r="27" spans="1:6" s="154" customFormat="1" ht="12.75">
      <c r="A27" s="13"/>
      <c r="B27" s="14"/>
      <c r="C27" s="13"/>
      <c r="D27" s="15"/>
      <c r="E27" s="163"/>
      <c r="F27" s="165"/>
    </row>
    <row r="28" spans="1:6" s="154" customFormat="1" ht="12.75">
      <c r="A28" s="13"/>
      <c r="B28" s="14"/>
      <c r="C28" s="13" t="s">
        <v>223</v>
      </c>
      <c r="D28" s="15"/>
      <c r="E28" s="163"/>
      <c r="F28" s="165"/>
    </row>
    <row r="29" spans="1:6" s="154" customFormat="1" ht="12.75">
      <c r="A29" s="13"/>
      <c r="B29" s="70">
        <v>4116</v>
      </c>
      <c r="C29" s="6" t="s">
        <v>882</v>
      </c>
      <c r="D29" s="15">
        <v>242586.25</v>
      </c>
      <c r="E29" s="163">
        <v>-242586.25</v>
      </c>
      <c r="F29" s="165">
        <f>SUM(D29:E29)</f>
        <v>0</v>
      </c>
    </row>
    <row r="30" spans="1:6" s="154" customFormat="1" ht="12.75">
      <c r="A30" s="13"/>
      <c r="B30" s="70">
        <v>4116</v>
      </c>
      <c r="C30" s="6" t="s">
        <v>889</v>
      </c>
      <c r="D30" s="15">
        <v>4123966.25</v>
      </c>
      <c r="E30" s="163">
        <v>-4123966.25</v>
      </c>
      <c r="F30" s="165">
        <f>SUM(D30:E30)</f>
        <v>0</v>
      </c>
    </row>
    <row r="31" spans="1:6" s="154" customFormat="1" ht="12.75">
      <c r="A31" s="13"/>
      <c r="B31" s="70"/>
      <c r="C31" s="7"/>
      <c r="D31" s="15"/>
      <c r="E31" s="163"/>
      <c r="F31" s="165"/>
    </row>
    <row r="32" spans="1:6" s="154" customFormat="1" ht="12.75">
      <c r="A32" s="13"/>
      <c r="B32" s="70"/>
      <c r="C32" s="70" t="s">
        <v>228</v>
      </c>
      <c r="D32" s="15"/>
      <c r="E32" s="88"/>
      <c r="F32" s="89"/>
    </row>
    <row r="33" spans="1:6" s="154" customFormat="1" ht="12.75">
      <c r="A33" s="13"/>
      <c r="B33" s="70">
        <v>4216</v>
      </c>
      <c r="C33" s="6" t="s">
        <v>882</v>
      </c>
      <c r="D33" s="15">
        <v>1913122.6</v>
      </c>
      <c r="E33" s="88">
        <v>-1913122.6</v>
      </c>
      <c r="F33" s="89">
        <f>SUM(D33:E33)</f>
        <v>0</v>
      </c>
    </row>
    <row r="34" spans="1:6" s="154" customFormat="1" ht="12.75">
      <c r="A34" s="13"/>
      <c r="B34" s="70">
        <v>4216</v>
      </c>
      <c r="C34" s="6" t="s">
        <v>889</v>
      </c>
      <c r="D34" s="15">
        <v>32523082.5</v>
      </c>
      <c r="E34" s="88">
        <v>-32523082.5</v>
      </c>
      <c r="F34" s="89">
        <f>SUM(D34:E34)</f>
        <v>0</v>
      </c>
    </row>
    <row r="35" spans="1:6" s="154" customFormat="1" ht="12.75">
      <c r="A35" s="13"/>
      <c r="B35" s="70">
        <v>4216</v>
      </c>
      <c r="C35" s="13" t="s">
        <v>890</v>
      </c>
      <c r="D35" s="15">
        <v>3864876</v>
      </c>
      <c r="E35" s="88">
        <v>-196526.08</v>
      </c>
      <c r="F35" s="89">
        <f>SUM(D35:E35)</f>
        <v>3668349.92</v>
      </c>
    </row>
    <row r="36" spans="1:6" s="154" customFormat="1" ht="12.75">
      <c r="A36" s="13"/>
      <c r="B36" s="70"/>
      <c r="C36" s="6"/>
      <c r="D36" s="89"/>
      <c r="E36" s="88"/>
      <c r="F36" s="89"/>
    </row>
    <row r="37" spans="1:6" s="154" customFormat="1" ht="12.75">
      <c r="A37" s="154" t="s">
        <v>588</v>
      </c>
      <c r="B37" s="158"/>
      <c r="C37" s="158"/>
      <c r="D37" s="167" t="s">
        <v>500</v>
      </c>
      <c r="E37" s="163">
        <f>SUM(E8:E36)</f>
        <v>-39568874.68</v>
      </c>
      <c r="F37" s="167" t="s">
        <v>500</v>
      </c>
    </row>
    <row r="38" spans="4:6" ht="12.75">
      <c r="D38" s="165"/>
      <c r="F38" s="165"/>
    </row>
    <row r="39" spans="1:6" s="154" customFormat="1" ht="12.75">
      <c r="A39" s="154" t="s">
        <v>873</v>
      </c>
      <c r="B39" s="161"/>
      <c r="C39" s="161"/>
      <c r="D39" s="167" t="s">
        <v>500</v>
      </c>
      <c r="E39" s="163">
        <f>'RO č.15 ZM'!E26</f>
        <v>208700085.76000002</v>
      </c>
      <c r="F39" s="167" t="s">
        <v>500</v>
      </c>
    </row>
    <row r="40" spans="1:6" s="154" customFormat="1" ht="12.75">
      <c r="A40" s="150" t="s">
        <v>874</v>
      </c>
      <c r="B40" s="151"/>
      <c r="C40" s="151"/>
      <c r="D40" s="168" t="s">
        <v>500</v>
      </c>
      <c r="E40" s="152">
        <f>SUM(E37+E39)</f>
        <v>169131211.08</v>
      </c>
      <c r="F40" s="168" t="s">
        <v>500</v>
      </c>
    </row>
    <row r="41" spans="4:7" ht="12.75">
      <c r="D41" s="165"/>
      <c r="F41" s="165"/>
      <c r="G41" s="169"/>
    </row>
    <row r="42" spans="1:6" s="154" customFormat="1" ht="12.75">
      <c r="A42" s="154" t="s">
        <v>12</v>
      </c>
      <c r="B42" s="161"/>
      <c r="C42" s="161"/>
      <c r="D42" s="163"/>
      <c r="E42" s="163"/>
      <c r="F42" s="163"/>
    </row>
    <row r="43" spans="2:6" s="154" customFormat="1" ht="12.75">
      <c r="B43" s="161"/>
      <c r="C43" s="161"/>
      <c r="D43" s="163"/>
      <c r="E43" s="163"/>
      <c r="F43" s="163"/>
    </row>
    <row r="44" spans="2:6" s="154" customFormat="1" ht="12.75">
      <c r="B44" s="13">
        <v>8114</v>
      </c>
      <c r="C44" s="13" t="s">
        <v>753</v>
      </c>
      <c r="D44" s="15"/>
      <c r="E44" s="163"/>
      <c r="F44" s="163"/>
    </row>
    <row r="45" spans="2:6" s="154" customFormat="1" ht="12.75">
      <c r="B45" s="13"/>
      <c r="C45" s="13" t="s">
        <v>754</v>
      </c>
      <c r="D45" s="15">
        <v>-30000000</v>
      </c>
      <c r="E45" s="163">
        <v>26331650.08</v>
      </c>
      <c r="F45" s="165">
        <f>SUM(D45:E45)</f>
        <v>-3668349.920000002</v>
      </c>
    </row>
    <row r="46" spans="2:6" s="154" customFormat="1" ht="12.75">
      <c r="B46" s="13"/>
      <c r="C46" s="13" t="s">
        <v>888</v>
      </c>
      <c r="D46" s="78"/>
      <c r="E46" s="163"/>
      <c r="F46" s="165"/>
    </row>
    <row r="47" spans="2:6" s="154" customFormat="1" ht="12.75">
      <c r="B47" s="13"/>
      <c r="C47" s="13"/>
      <c r="D47" s="78"/>
      <c r="E47" s="163"/>
      <c r="F47" s="165"/>
    </row>
    <row r="48" spans="2:6" s="154" customFormat="1" ht="12.75">
      <c r="B48" s="13">
        <v>8115</v>
      </c>
      <c r="C48" s="13" t="s">
        <v>904</v>
      </c>
      <c r="D48" s="78">
        <v>21457821</v>
      </c>
      <c r="E48" s="163">
        <v>-25599770.67</v>
      </c>
      <c r="F48" s="165">
        <f>SUM(D48:E48)</f>
        <v>-4141949.670000002</v>
      </c>
    </row>
    <row r="49" spans="2:6" s="154" customFormat="1" ht="12.75">
      <c r="B49" s="13"/>
      <c r="C49" s="13" t="s">
        <v>903</v>
      </c>
      <c r="D49" s="78"/>
      <c r="E49" s="163"/>
      <c r="F49" s="165"/>
    </row>
    <row r="50" spans="2:6" s="154" customFormat="1" ht="12.75">
      <c r="B50" s="13"/>
      <c r="C50" s="13"/>
      <c r="D50" s="78"/>
      <c r="E50" s="163"/>
      <c r="F50" s="165"/>
    </row>
    <row r="51" spans="2:6" s="154" customFormat="1" ht="12.75">
      <c r="B51" s="13">
        <v>8124</v>
      </c>
      <c r="C51" s="13" t="s">
        <v>145</v>
      </c>
      <c r="D51" s="15"/>
      <c r="E51" s="163"/>
      <c r="F51" s="163"/>
    </row>
    <row r="52" spans="2:6" s="154" customFormat="1" ht="12.75">
      <c r="B52" s="13"/>
      <c r="C52" s="13" t="s">
        <v>886</v>
      </c>
      <c r="D52" s="15">
        <v>-15000000</v>
      </c>
      <c r="E52" s="163">
        <v>15000000</v>
      </c>
      <c r="F52" s="165">
        <f>SUM(D52:E52)</f>
        <v>0</v>
      </c>
    </row>
    <row r="53" spans="2:6" s="154" customFormat="1" ht="12.75">
      <c r="B53" s="13"/>
      <c r="C53" s="13" t="s">
        <v>887</v>
      </c>
      <c r="D53" s="15"/>
      <c r="E53" s="163"/>
      <c r="F53" s="165"/>
    </row>
    <row r="54" spans="1:6" ht="12.75">
      <c r="A54" s="170"/>
      <c r="B54" s="13"/>
      <c r="C54" s="13"/>
      <c r="D54" s="78"/>
      <c r="F54" s="165"/>
    </row>
    <row r="55" spans="1:6" s="154" customFormat="1" ht="12.75">
      <c r="A55" s="154" t="s">
        <v>502</v>
      </c>
      <c r="B55" s="161"/>
      <c r="C55" s="161"/>
      <c r="D55" s="167" t="s">
        <v>500</v>
      </c>
      <c r="E55" s="163">
        <f>SUM(E42:E54)</f>
        <v>15731879.409999996</v>
      </c>
      <c r="F55" s="167" t="s">
        <v>500</v>
      </c>
    </row>
    <row r="56" spans="1:6" s="154" customFormat="1" ht="12.75">
      <c r="A56" s="154" t="s">
        <v>589</v>
      </c>
      <c r="B56" s="161"/>
      <c r="C56" s="161"/>
      <c r="D56" s="167" t="s">
        <v>500</v>
      </c>
      <c r="E56" s="163">
        <f>SUM(E37+E55)</f>
        <v>-23836995.270000003</v>
      </c>
      <c r="F56" s="167" t="s">
        <v>500</v>
      </c>
    </row>
    <row r="57" spans="4:6" ht="12.75">
      <c r="D57" s="165"/>
      <c r="F57" s="165"/>
    </row>
    <row r="58" spans="1:6" s="154" customFormat="1" ht="12.75">
      <c r="A58" s="154" t="s">
        <v>875</v>
      </c>
      <c r="B58" s="161"/>
      <c r="C58" s="161"/>
      <c r="D58" s="167" t="s">
        <v>500</v>
      </c>
      <c r="E58" s="163">
        <f>'RO č.15 ZM'!E37</f>
        <v>257272502.90000004</v>
      </c>
      <c r="F58" s="167" t="s">
        <v>500</v>
      </c>
    </row>
    <row r="59" spans="1:6" s="154" customFormat="1" ht="12.75">
      <c r="A59" s="150" t="s">
        <v>876</v>
      </c>
      <c r="B59" s="151"/>
      <c r="C59" s="151"/>
      <c r="D59" s="168" t="s">
        <v>500</v>
      </c>
      <c r="E59" s="152">
        <f>SUM(E56+E58)</f>
        <v>233435507.63000003</v>
      </c>
      <c r="F59" s="168" t="s">
        <v>500</v>
      </c>
    </row>
    <row r="60" spans="2:6" s="154" customFormat="1" ht="12.75">
      <c r="B60" s="161"/>
      <c r="C60" s="161"/>
      <c r="D60" s="163"/>
      <c r="E60" s="163"/>
      <c r="F60" s="163"/>
    </row>
    <row r="61" spans="1:6" s="154" customFormat="1" ht="15">
      <c r="A61" s="162" t="s">
        <v>503</v>
      </c>
      <c r="B61" s="161"/>
      <c r="C61" s="161"/>
      <c r="D61" s="163"/>
      <c r="E61" s="163"/>
      <c r="F61" s="163"/>
    </row>
    <row r="62" spans="1:6" s="154" customFormat="1" ht="12.75">
      <c r="A62" s="154" t="s">
        <v>504</v>
      </c>
      <c r="B62" s="161" t="s">
        <v>0</v>
      </c>
      <c r="C62" s="161"/>
      <c r="D62" s="163"/>
      <c r="E62" s="163"/>
      <c r="F62" s="163"/>
    </row>
    <row r="63" spans="2:6" s="154" customFormat="1" ht="12.75">
      <c r="B63" s="161"/>
      <c r="C63" s="161"/>
      <c r="D63" s="163"/>
      <c r="E63" s="163"/>
      <c r="F63" s="163"/>
    </row>
    <row r="64" spans="1:6" s="154" customFormat="1" ht="12.75">
      <c r="A64" s="70" t="s">
        <v>155</v>
      </c>
      <c r="B64" s="70"/>
      <c r="C64" s="70"/>
      <c r="D64" s="15"/>
      <c r="E64" s="163"/>
      <c r="F64" s="163"/>
    </row>
    <row r="65" spans="1:6" s="154" customFormat="1" ht="12.75">
      <c r="A65" s="70">
        <v>2</v>
      </c>
      <c r="B65" s="70">
        <v>3111</v>
      </c>
      <c r="C65" s="70" t="s">
        <v>905</v>
      </c>
      <c r="D65" s="15">
        <v>1050000</v>
      </c>
      <c r="E65" s="163">
        <v>-35892</v>
      </c>
      <c r="F65" s="165">
        <f>SUM(D65:E65)</f>
        <v>1014108</v>
      </c>
    </row>
    <row r="66" spans="2:6" s="154" customFormat="1" ht="12.75">
      <c r="B66" s="161"/>
      <c r="C66" s="70" t="s">
        <v>906</v>
      </c>
      <c r="D66" s="15">
        <v>88125</v>
      </c>
      <c r="E66" s="163">
        <v>35892</v>
      </c>
      <c r="F66" s="165">
        <f>SUM(D66:E66)</f>
        <v>124017</v>
      </c>
    </row>
    <row r="67" spans="2:6" s="154" customFormat="1" ht="12.75">
      <c r="B67" s="161"/>
      <c r="C67" s="161"/>
      <c r="D67" s="163"/>
      <c r="E67" s="163"/>
      <c r="F67" s="163"/>
    </row>
    <row r="68" spans="1:6" s="154" customFormat="1" ht="12.75">
      <c r="A68" s="70" t="s">
        <v>383</v>
      </c>
      <c r="B68" s="70"/>
      <c r="C68" s="70"/>
      <c r="D68" s="89"/>
      <c r="E68" s="88"/>
      <c r="F68" s="89"/>
    </row>
    <row r="69" spans="1:6" s="154" customFormat="1" ht="12.75">
      <c r="A69" s="70">
        <v>52</v>
      </c>
      <c r="B69" s="70">
        <v>3114</v>
      </c>
      <c r="C69" s="70" t="s">
        <v>880</v>
      </c>
      <c r="D69" s="89">
        <v>0</v>
      </c>
      <c r="E69" s="88">
        <v>42000</v>
      </c>
      <c r="F69" s="89">
        <f>SUM(D69:E69)</f>
        <v>42000</v>
      </c>
    </row>
    <row r="70" spans="1:6" s="154" customFormat="1" ht="12.75">
      <c r="A70" s="70"/>
      <c r="B70" s="70"/>
      <c r="C70" s="70"/>
      <c r="D70" s="89"/>
      <c r="E70" s="88"/>
      <c r="F70" s="89"/>
    </row>
    <row r="71" spans="1:6" s="154" customFormat="1" ht="12.75">
      <c r="A71" s="70">
        <v>808</v>
      </c>
      <c r="B71" s="70">
        <v>3612</v>
      </c>
      <c r="C71" s="70" t="s">
        <v>883</v>
      </c>
      <c r="D71" s="15">
        <v>4400000</v>
      </c>
      <c r="E71" s="88">
        <v>300000</v>
      </c>
      <c r="F71" s="89">
        <f>SUM(D71:E71)</f>
        <v>4700000</v>
      </c>
    </row>
    <row r="72" spans="1:6" s="154" customFormat="1" ht="12.75">
      <c r="A72" s="70"/>
      <c r="B72" s="70"/>
      <c r="C72" s="70"/>
      <c r="D72" s="89"/>
      <c r="E72" s="88"/>
      <c r="F72" s="89"/>
    </row>
    <row r="73" spans="1:6" s="154" customFormat="1" ht="12.75">
      <c r="A73" s="70">
        <v>0</v>
      </c>
      <c r="B73" s="70">
        <v>6409</v>
      </c>
      <c r="C73" s="70" t="s">
        <v>884</v>
      </c>
      <c r="D73" s="15">
        <v>400000</v>
      </c>
      <c r="E73" s="88">
        <v>3000</v>
      </c>
      <c r="F73" s="89">
        <f>SUM(D73:E73)</f>
        <v>403000</v>
      </c>
    </row>
    <row r="74" spans="1:6" s="154" customFormat="1" ht="12.75">
      <c r="A74" s="70"/>
      <c r="B74" s="70"/>
      <c r="C74" s="70"/>
      <c r="D74" s="15"/>
      <c r="E74" s="163"/>
      <c r="F74" s="165"/>
    </row>
    <row r="75" spans="1:6" s="154" customFormat="1" ht="12.75">
      <c r="A75" s="70">
        <v>2201519</v>
      </c>
      <c r="B75" s="70">
        <v>3113</v>
      </c>
      <c r="C75" s="70" t="s">
        <v>762</v>
      </c>
      <c r="D75" s="89">
        <v>1413600</v>
      </c>
      <c r="E75" s="88">
        <v>250000</v>
      </c>
      <c r="F75" s="89">
        <f>SUM(D75:E75)</f>
        <v>1663600</v>
      </c>
    </row>
    <row r="76" spans="1:6" s="154" customFormat="1" ht="12.75">
      <c r="A76" s="70"/>
      <c r="B76" s="70"/>
      <c r="C76" s="70"/>
      <c r="D76" s="15"/>
      <c r="E76" s="163"/>
      <c r="F76" s="165"/>
    </row>
    <row r="77" spans="1:6" s="154" customFormat="1" ht="12.75">
      <c r="A77" s="70">
        <v>24</v>
      </c>
      <c r="B77" s="70"/>
      <c r="C77" s="70" t="s">
        <v>881</v>
      </c>
      <c r="D77" s="94">
        <v>1610000</v>
      </c>
      <c r="E77" s="163">
        <v>-1433985</v>
      </c>
      <c r="F77" s="165">
        <f>SUM(D77:E77)</f>
        <v>176015</v>
      </c>
    </row>
    <row r="78" spans="1:6" s="154" customFormat="1" ht="12.75">
      <c r="A78" s="70"/>
      <c r="B78" s="70"/>
      <c r="C78" s="70"/>
      <c r="D78" s="94"/>
      <c r="E78" s="163"/>
      <c r="F78" s="165"/>
    </row>
    <row r="79" spans="1:6" s="154" customFormat="1" ht="12.75">
      <c r="A79" s="6">
        <v>201602</v>
      </c>
      <c r="B79" s="4">
        <v>2212</v>
      </c>
      <c r="C79" s="70" t="s">
        <v>900</v>
      </c>
      <c r="D79" s="15">
        <v>480000</v>
      </c>
      <c r="E79" s="163">
        <v>-480000</v>
      </c>
      <c r="F79" s="165">
        <f>SUM(D79:E79)</f>
        <v>0</v>
      </c>
    </row>
    <row r="80" spans="1:6" s="154" customFormat="1" ht="12.75">
      <c r="A80" s="6"/>
      <c r="B80" s="4"/>
      <c r="C80" s="70"/>
      <c r="D80" s="15"/>
      <c r="E80" s="163"/>
      <c r="F80" s="165"/>
    </row>
    <row r="81" spans="1:6" s="154" customFormat="1" ht="12.75">
      <c r="A81" s="6">
        <v>201621</v>
      </c>
      <c r="B81" s="6"/>
      <c r="C81" s="8" t="s">
        <v>902</v>
      </c>
      <c r="D81" s="15">
        <v>100000</v>
      </c>
      <c r="E81" s="163">
        <v>-100000</v>
      </c>
      <c r="F81" s="165">
        <f>SUM(D81:E81)</f>
        <v>0</v>
      </c>
    </row>
    <row r="82" spans="1:6" s="154" customFormat="1" ht="12.75">
      <c r="A82" s="6"/>
      <c r="B82" s="4"/>
      <c r="C82" s="70"/>
      <c r="D82" s="15"/>
      <c r="E82" s="163"/>
      <c r="F82" s="165"/>
    </row>
    <row r="83" spans="1:6" s="154" customFormat="1" ht="12.75">
      <c r="A83" s="7">
        <v>201703</v>
      </c>
      <c r="B83" s="7"/>
      <c r="C83" s="8" t="s">
        <v>690</v>
      </c>
      <c r="D83" s="15">
        <v>520000</v>
      </c>
      <c r="E83" s="163">
        <v>-520000</v>
      </c>
      <c r="F83" s="165">
        <f>SUM(D83:E83)</f>
        <v>0</v>
      </c>
    </row>
    <row r="84" spans="1:6" s="154" customFormat="1" ht="12.75">
      <c r="A84" s="6"/>
      <c r="B84" s="4"/>
      <c r="C84" s="70"/>
      <c r="D84" s="15"/>
      <c r="E84" s="163"/>
      <c r="F84" s="165"/>
    </row>
    <row r="85" spans="1:6" s="154" customFormat="1" ht="12.75">
      <c r="A85" s="8">
        <v>201706</v>
      </c>
      <c r="B85" s="4">
        <v>2212</v>
      </c>
      <c r="C85" s="70" t="s">
        <v>534</v>
      </c>
      <c r="D85" s="15">
        <v>860000</v>
      </c>
      <c r="E85" s="163">
        <v>-855000</v>
      </c>
      <c r="F85" s="165">
        <f>SUM(D85:E85)</f>
        <v>5000</v>
      </c>
    </row>
    <row r="86" spans="1:6" s="154" customFormat="1" ht="12.75">
      <c r="A86" s="8"/>
      <c r="B86" s="4"/>
      <c r="C86" s="70"/>
      <c r="D86" s="15"/>
      <c r="E86" s="163"/>
      <c r="F86" s="165"/>
    </row>
    <row r="87" spans="1:6" s="154" customFormat="1" ht="12.75">
      <c r="A87" s="8">
        <v>201708</v>
      </c>
      <c r="B87" s="4">
        <v>2212</v>
      </c>
      <c r="C87" s="70" t="s">
        <v>901</v>
      </c>
      <c r="D87" s="15">
        <v>100000</v>
      </c>
      <c r="E87" s="163">
        <v>-100000</v>
      </c>
      <c r="F87" s="165">
        <f>SUM(D87:E87)</f>
        <v>0</v>
      </c>
    </row>
    <row r="88" spans="1:6" s="154" customFormat="1" ht="12.75">
      <c r="A88" s="8"/>
      <c r="B88" s="4"/>
      <c r="C88" s="70"/>
      <c r="D88" s="15"/>
      <c r="E88" s="163"/>
      <c r="F88" s="165"/>
    </row>
    <row r="89" spans="1:6" s="154" customFormat="1" ht="12.75">
      <c r="A89" s="6">
        <v>201904</v>
      </c>
      <c r="B89" s="70">
        <v>2321</v>
      </c>
      <c r="C89" s="70" t="s">
        <v>546</v>
      </c>
      <c r="D89" s="15">
        <v>300000</v>
      </c>
      <c r="E89" s="163">
        <v>-300000</v>
      </c>
      <c r="F89" s="165">
        <f>SUM(D89:E89)</f>
        <v>0</v>
      </c>
    </row>
    <row r="90" spans="1:6" s="154" customFormat="1" ht="12.75">
      <c r="A90" s="70"/>
      <c r="B90" s="70"/>
      <c r="C90" s="70"/>
      <c r="D90" s="15"/>
      <c r="E90" s="163"/>
      <c r="F90" s="165"/>
    </row>
    <row r="91" spans="1:6" s="154" customFormat="1" ht="12.75">
      <c r="A91" s="7">
        <v>201907</v>
      </c>
      <c r="B91" s="7">
        <v>3613</v>
      </c>
      <c r="C91" s="8" t="s">
        <v>885</v>
      </c>
      <c r="D91" s="15">
        <v>460000</v>
      </c>
      <c r="E91" s="163">
        <v>10000</v>
      </c>
      <c r="F91" s="165">
        <f>SUM(D91:E91)</f>
        <v>470000</v>
      </c>
    </row>
    <row r="92" spans="1:6" s="154" customFormat="1" ht="12.75">
      <c r="A92" s="4"/>
      <c r="B92" s="4"/>
      <c r="C92" s="70"/>
      <c r="D92" s="94"/>
      <c r="E92" s="163"/>
      <c r="F92" s="165"/>
    </row>
    <row r="93" spans="1:6" s="154" customFormat="1" ht="12.75">
      <c r="A93" s="166">
        <v>59</v>
      </c>
      <c r="B93" s="166">
        <v>6409</v>
      </c>
      <c r="C93" s="172" t="s">
        <v>729</v>
      </c>
      <c r="D93" s="173">
        <f>'RO č.15 ZM'!F63</f>
        <v>20653010.27</v>
      </c>
      <c r="E93" s="163">
        <v>-20653010.27</v>
      </c>
      <c r="F93" s="165">
        <f>SUM(D93:E93)</f>
        <v>0</v>
      </c>
    </row>
    <row r="94" spans="1:6" s="154" customFormat="1" ht="12.75">
      <c r="A94" s="166"/>
      <c r="B94" s="166"/>
      <c r="C94" s="166"/>
      <c r="D94" s="174"/>
      <c r="E94" s="163"/>
      <c r="F94" s="163"/>
    </row>
    <row r="95" spans="1:6" s="154" customFormat="1" ht="12.75">
      <c r="A95" s="154" t="s">
        <v>590</v>
      </c>
      <c r="B95" s="161"/>
      <c r="C95" s="161"/>
      <c r="D95" s="167" t="s">
        <v>500</v>
      </c>
      <c r="E95" s="163">
        <f>SUM(E61:E93)</f>
        <v>-23836995.27</v>
      </c>
      <c r="F95" s="167" t="s">
        <v>500</v>
      </c>
    </row>
    <row r="96" spans="4:6" ht="12.75">
      <c r="D96" s="165"/>
      <c r="F96" s="165"/>
    </row>
    <row r="97" spans="1:6" s="154" customFormat="1" ht="12.75">
      <c r="A97" s="154" t="s">
        <v>877</v>
      </c>
      <c r="B97" s="161"/>
      <c r="C97" s="161"/>
      <c r="D97" s="167" t="s">
        <v>500</v>
      </c>
      <c r="E97" s="163">
        <f>'RO č.15 ZM'!E68</f>
        <v>257272502.9</v>
      </c>
      <c r="F97" s="167" t="s">
        <v>500</v>
      </c>
    </row>
    <row r="98" spans="1:6" s="154" customFormat="1" ht="12.75">
      <c r="A98" s="150" t="s">
        <v>878</v>
      </c>
      <c r="B98" s="151"/>
      <c r="C98" s="151"/>
      <c r="D98" s="168" t="s">
        <v>500</v>
      </c>
      <c r="E98" s="152">
        <f>SUM(E95+E97)</f>
        <v>233435507.63</v>
      </c>
      <c r="F98" s="168" t="s">
        <v>500</v>
      </c>
    </row>
    <row r="99" spans="4:6" ht="12.75">
      <c r="D99" s="165"/>
      <c r="F99" s="165"/>
    </row>
    <row r="100" spans="1:6" ht="12.75">
      <c r="A100" s="154" t="s">
        <v>505</v>
      </c>
      <c r="D100" s="167" t="s">
        <v>500</v>
      </c>
      <c r="E100" s="163">
        <f>SUM(E56-E95)</f>
        <v>-3.725290298461914E-09</v>
      </c>
      <c r="F100" s="167" t="s">
        <v>500</v>
      </c>
    </row>
    <row r="101" spans="1:6" ht="12.75">
      <c r="A101" s="154"/>
      <c r="F101" s="165"/>
    </row>
    <row r="102" ht="12.75">
      <c r="A102" s="154"/>
    </row>
    <row r="103" spans="1:7" s="158" customFormat="1" ht="12.75">
      <c r="A103" s="175" t="s">
        <v>265</v>
      </c>
      <c r="E103" s="163"/>
      <c r="G103" s="157"/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73"/>
  <sheetViews>
    <sheetView zoomScale="125" zoomScaleNormal="125" zoomScalePageLayoutView="0" workbookViewId="0" topLeftCell="A1">
      <pane ySplit="5" topLeftCell="A135" activePane="bottomLeft" state="frozen"/>
      <selection pane="topLeft" activeCell="A1" sqref="A1"/>
      <selection pane="bottomLeft" activeCell="C151" sqref="C151"/>
    </sheetView>
  </sheetViews>
  <sheetFormatPr defaultColWidth="9.140625" defaultRowHeight="12.75"/>
  <cols>
    <col min="1" max="1" width="5.140625" style="22" customWidth="1"/>
    <col min="2" max="2" width="4.7109375" style="6" customWidth="1"/>
    <col min="3" max="3" width="36.00390625" style="19" customWidth="1"/>
    <col min="4" max="5" width="10.8515625" style="19" customWidth="1"/>
    <col min="6" max="6" width="10.7109375" style="31" customWidth="1"/>
    <col min="7" max="7" width="10.8515625" style="1" customWidth="1"/>
    <col min="8" max="8" width="12.57421875" style="1" customWidth="1"/>
    <col min="9" max="9" width="14.00390625" style="6" hidden="1" customWidth="1"/>
    <col min="10" max="16384" width="9.140625" style="6" customWidth="1"/>
  </cols>
  <sheetData>
    <row r="1" spans="1:8" ht="12.75">
      <c r="A1" s="60" t="s">
        <v>138</v>
      </c>
      <c r="B1" s="9"/>
      <c r="C1" s="61"/>
      <c r="D1" s="61"/>
      <c r="E1" s="61"/>
      <c r="F1" s="40"/>
      <c r="G1" s="15"/>
      <c r="H1" s="15"/>
    </row>
    <row r="2" spans="1:8" ht="12.75">
      <c r="A2" s="60" t="s">
        <v>280</v>
      </c>
      <c r="B2" s="9"/>
      <c r="C2" s="61"/>
      <c r="D2" s="61"/>
      <c r="E2" s="61"/>
      <c r="F2" s="40"/>
      <c r="G2" s="15"/>
      <c r="H2" s="15"/>
    </row>
    <row r="3" spans="1:8" ht="11.25">
      <c r="A3" s="59" t="s">
        <v>281</v>
      </c>
      <c r="B3" s="42"/>
      <c r="C3" s="43"/>
      <c r="D3" s="50" t="s">
        <v>29</v>
      </c>
      <c r="E3" s="44" t="s">
        <v>35</v>
      </c>
      <c r="F3" s="53" t="s">
        <v>26</v>
      </c>
      <c r="G3" s="79" t="s">
        <v>28</v>
      </c>
      <c r="H3" s="56" t="s">
        <v>27</v>
      </c>
    </row>
    <row r="4" spans="1:8" ht="11.25">
      <c r="A4" s="45" t="s">
        <v>56</v>
      </c>
      <c r="B4" s="29"/>
      <c r="C4" s="30"/>
      <c r="D4" s="51">
        <v>2018</v>
      </c>
      <c r="E4" s="41">
        <v>2018</v>
      </c>
      <c r="F4" s="54" t="s">
        <v>221</v>
      </c>
      <c r="G4" s="80" t="s">
        <v>282</v>
      </c>
      <c r="H4" s="57" t="s">
        <v>1</v>
      </c>
    </row>
    <row r="5" spans="1:8" ht="11.25">
      <c r="A5" s="46" t="s">
        <v>57</v>
      </c>
      <c r="B5" s="47"/>
      <c r="C5" s="48"/>
      <c r="D5" s="52" t="s">
        <v>58</v>
      </c>
      <c r="E5" s="49" t="s">
        <v>424</v>
      </c>
      <c r="F5" s="55" t="s">
        <v>401</v>
      </c>
      <c r="G5" s="81"/>
      <c r="H5" s="58" t="s">
        <v>19</v>
      </c>
    </row>
    <row r="6" ht="11.25">
      <c r="G6" s="66"/>
    </row>
    <row r="7" spans="1:7" ht="12.75">
      <c r="A7" s="12" t="s">
        <v>25</v>
      </c>
      <c r="B7" s="4"/>
      <c r="C7" s="20"/>
      <c r="D7" s="20"/>
      <c r="E7" s="20"/>
      <c r="G7" s="66"/>
    </row>
    <row r="8" spans="1:7" ht="11.25">
      <c r="A8" s="16" t="s">
        <v>0</v>
      </c>
      <c r="B8" s="16" t="s">
        <v>95</v>
      </c>
      <c r="C8" s="16" t="s">
        <v>96</v>
      </c>
      <c r="D8" s="20"/>
      <c r="E8" s="20"/>
      <c r="G8" s="66"/>
    </row>
    <row r="9" spans="1:7" ht="11.25">
      <c r="A9" s="6"/>
      <c r="G9" s="66"/>
    </row>
    <row r="10" spans="1:7" ht="11.25">
      <c r="A10" s="11" t="s">
        <v>4</v>
      </c>
      <c r="B10" s="11"/>
      <c r="C10" s="18"/>
      <c r="D10" s="33">
        <f>SUM(D11:D28)</f>
        <v>82915000</v>
      </c>
      <c r="E10" s="33">
        <f>SUM(E11:E28)</f>
        <v>86482640</v>
      </c>
      <c r="F10" s="34">
        <f>SUM(F11:F28)</f>
        <v>68904921.83999999</v>
      </c>
      <c r="G10" s="82">
        <f>SUM(G11:G28)</f>
        <v>88820000</v>
      </c>
    </row>
    <row r="11" ht="11.25">
      <c r="G11" s="66"/>
    </row>
    <row r="12" spans="2:7" ht="11.25">
      <c r="B12" s="13">
        <v>1111</v>
      </c>
      <c r="C12" s="106" t="s">
        <v>283</v>
      </c>
      <c r="D12" s="15">
        <v>16150000</v>
      </c>
      <c r="E12" s="78">
        <v>17150000</v>
      </c>
      <c r="F12" s="78">
        <v>14627078.48</v>
      </c>
      <c r="G12" s="66">
        <v>19000000</v>
      </c>
    </row>
    <row r="13" spans="2:7" ht="11.25">
      <c r="B13" s="13">
        <v>1112</v>
      </c>
      <c r="C13" s="106" t="s">
        <v>284</v>
      </c>
      <c r="D13" s="15">
        <v>500000</v>
      </c>
      <c r="E13" s="78">
        <v>500000</v>
      </c>
      <c r="F13" s="78">
        <v>208477.5</v>
      </c>
      <c r="G13" s="66">
        <v>500000</v>
      </c>
    </row>
    <row r="14" spans="2:7" ht="11.25">
      <c r="B14" s="13">
        <v>1113</v>
      </c>
      <c r="C14" s="106" t="s">
        <v>285</v>
      </c>
      <c r="D14" s="15">
        <v>1200000</v>
      </c>
      <c r="E14" s="78">
        <v>1200000</v>
      </c>
      <c r="F14" s="78">
        <v>1231013.1</v>
      </c>
      <c r="G14" s="66">
        <v>1200000</v>
      </c>
    </row>
    <row r="15" spans="2:7" ht="11.25">
      <c r="B15" s="13">
        <v>1121</v>
      </c>
      <c r="C15" s="106" t="s">
        <v>286</v>
      </c>
      <c r="D15" s="15">
        <v>15000000</v>
      </c>
      <c r="E15" s="78">
        <v>15000000</v>
      </c>
      <c r="F15" s="78">
        <v>11350833.89</v>
      </c>
      <c r="G15" s="66">
        <v>15000000</v>
      </c>
    </row>
    <row r="16" spans="2:8" ht="11.25">
      <c r="B16" s="13">
        <v>1122</v>
      </c>
      <c r="C16" s="106" t="s">
        <v>287</v>
      </c>
      <c r="D16" s="15">
        <v>7200000</v>
      </c>
      <c r="E16" s="78">
        <v>7420640</v>
      </c>
      <c r="F16" s="78">
        <v>7420640</v>
      </c>
      <c r="G16" s="66">
        <v>7200000</v>
      </c>
      <c r="H16" s="1" t="s">
        <v>218</v>
      </c>
    </row>
    <row r="17" spans="2:8" ht="11.25">
      <c r="B17" s="13">
        <v>1211</v>
      </c>
      <c r="C17" s="106" t="s">
        <v>288</v>
      </c>
      <c r="D17" s="15">
        <v>34000000</v>
      </c>
      <c r="E17" s="78">
        <v>36060000</v>
      </c>
      <c r="F17" s="78">
        <v>26661081.83</v>
      </c>
      <c r="G17" s="66">
        <v>37000000</v>
      </c>
      <c r="H17" s="1">
        <f>G12+G13+G14+G15+G17</f>
        <v>72700000</v>
      </c>
    </row>
    <row r="18" spans="2:7" ht="11.25">
      <c r="B18" s="13">
        <v>1334</v>
      </c>
      <c r="C18" s="106" t="s">
        <v>289</v>
      </c>
      <c r="D18" s="15"/>
      <c r="E18" s="78">
        <v>55000</v>
      </c>
      <c r="F18" s="78">
        <v>69879.5</v>
      </c>
      <c r="G18" s="66">
        <v>0</v>
      </c>
    </row>
    <row r="19" spans="2:7" ht="11.25">
      <c r="B19" s="13">
        <v>1335</v>
      </c>
      <c r="C19" s="106" t="s">
        <v>30</v>
      </c>
      <c r="D19" s="15"/>
      <c r="E19" s="78"/>
      <c r="F19" s="78">
        <v>524.4</v>
      </c>
      <c r="G19" s="66">
        <v>0</v>
      </c>
    </row>
    <row r="20" spans="2:7" ht="11.25">
      <c r="B20" s="13">
        <v>1337</v>
      </c>
      <c r="C20" s="106" t="s">
        <v>5</v>
      </c>
      <c r="D20" s="15">
        <v>2900000</v>
      </c>
      <c r="E20" s="78">
        <v>2900000</v>
      </c>
      <c r="F20" s="78">
        <v>2331903</v>
      </c>
      <c r="G20" s="66">
        <v>2900000</v>
      </c>
    </row>
    <row r="21" spans="2:7" ht="11.25">
      <c r="B21" s="13">
        <v>1341</v>
      </c>
      <c r="C21" s="106" t="s">
        <v>6</v>
      </c>
      <c r="D21" s="15">
        <v>100000</v>
      </c>
      <c r="E21" s="78">
        <v>100000</v>
      </c>
      <c r="F21" s="78">
        <v>95513</v>
      </c>
      <c r="G21" s="66">
        <v>100000</v>
      </c>
    </row>
    <row r="22" spans="2:7" ht="11.25">
      <c r="B22" s="13">
        <v>1343</v>
      </c>
      <c r="C22" s="106" t="s">
        <v>290</v>
      </c>
      <c r="D22" s="15">
        <v>150000</v>
      </c>
      <c r="E22" s="78">
        <v>150000</v>
      </c>
      <c r="F22" s="78">
        <v>271298</v>
      </c>
      <c r="G22" s="66">
        <v>150000</v>
      </c>
    </row>
    <row r="23" spans="2:7" ht="11.25">
      <c r="B23" s="13">
        <v>1345</v>
      </c>
      <c r="C23" s="106" t="s">
        <v>7</v>
      </c>
      <c r="D23" s="15">
        <v>10000</v>
      </c>
      <c r="E23" s="78">
        <v>10000</v>
      </c>
      <c r="F23" s="78">
        <v>20574</v>
      </c>
      <c r="G23" s="66">
        <v>10000</v>
      </c>
    </row>
    <row r="24" spans="2:7" ht="11.25">
      <c r="B24" s="13">
        <v>1356</v>
      </c>
      <c r="C24" s="106" t="s">
        <v>291</v>
      </c>
      <c r="D24" s="15">
        <v>5000</v>
      </c>
      <c r="E24" s="78">
        <v>37000</v>
      </c>
      <c r="F24" s="78">
        <v>37262.91</v>
      </c>
      <c r="G24" s="66">
        <v>10000</v>
      </c>
    </row>
    <row r="25" spans="2:7" ht="11.25">
      <c r="B25" s="13">
        <v>1361</v>
      </c>
      <c r="C25" s="106" t="s">
        <v>8</v>
      </c>
      <c r="D25" s="15">
        <v>900000</v>
      </c>
      <c r="E25" s="78">
        <v>1000000</v>
      </c>
      <c r="F25" s="78">
        <v>705165</v>
      </c>
      <c r="G25" s="66">
        <v>900000</v>
      </c>
    </row>
    <row r="26" spans="2:7" ht="11.25">
      <c r="B26" s="13">
        <v>1381</v>
      </c>
      <c r="C26" s="106" t="s">
        <v>222</v>
      </c>
      <c r="D26" s="15">
        <v>150000</v>
      </c>
      <c r="E26" s="78">
        <v>250000</v>
      </c>
      <c r="F26" s="78">
        <v>329565.48</v>
      </c>
      <c r="G26" s="66">
        <v>200000</v>
      </c>
    </row>
    <row r="27" spans="2:7" ht="11.25">
      <c r="B27" s="13">
        <v>1511</v>
      </c>
      <c r="C27" s="106" t="s">
        <v>31</v>
      </c>
      <c r="D27" s="15">
        <v>4650000</v>
      </c>
      <c r="E27" s="78">
        <v>4650000</v>
      </c>
      <c r="F27" s="78">
        <v>3544111.75</v>
      </c>
      <c r="G27" s="66">
        <v>4650000</v>
      </c>
    </row>
    <row r="28" spans="1:9" ht="11.25">
      <c r="A28" s="6"/>
      <c r="C28" s="107"/>
      <c r="G28" s="66"/>
      <c r="I28" s="1"/>
    </row>
    <row r="29" spans="1:9" ht="11.25">
      <c r="A29" s="11" t="s">
        <v>9</v>
      </c>
      <c r="B29" s="11"/>
      <c r="C29" s="108"/>
      <c r="D29" s="33">
        <f>SUM(D31:D91)</f>
        <v>20786843.48</v>
      </c>
      <c r="E29" s="33">
        <f>SUM(E31:E91)</f>
        <v>22513723.73</v>
      </c>
      <c r="F29" s="34">
        <f>SUM(F31:F91)</f>
        <v>18371297.98</v>
      </c>
      <c r="G29" s="82">
        <f>SUM(G31:G91)</f>
        <v>22766383</v>
      </c>
      <c r="I29" s="1"/>
    </row>
    <row r="30" spans="1:9" ht="11.25">
      <c r="A30" s="11"/>
      <c r="B30" s="11"/>
      <c r="C30" s="108"/>
      <c r="D30" s="33"/>
      <c r="E30" s="33"/>
      <c r="F30" s="34"/>
      <c r="G30" s="82"/>
      <c r="I30" s="1"/>
    </row>
    <row r="31" spans="1:9" ht="11.25">
      <c r="A31" s="13">
        <v>1032</v>
      </c>
      <c r="B31" s="13">
        <v>2119</v>
      </c>
      <c r="C31" s="106" t="s">
        <v>292</v>
      </c>
      <c r="D31" s="15">
        <v>2900</v>
      </c>
      <c r="E31" s="78">
        <v>2900</v>
      </c>
      <c r="F31" s="78">
        <v>2977</v>
      </c>
      <c r="G31" s="66">
        <v>2900</v>
      </c>
      <c r="I31" s="1"/>
    </row>
    <row r="32" spans="1:9" ht="11.25">
      <c r="A32" s="13">
        <v>1032</v>
      </c>
      <c r="B32" s="13">
        <v>2131</v>
      </c>
      <c r="C32" s="106" t="s">
        <v>293</v>
      </c>
      <c r="D32" s="15"/>
      <c r="E32" s="78"/>
      <c r="F32" s="78"/>
      <c r="G32" s="66"/>
      <c r="I32" s="1"/>
    </row>
    <row r="33" spans="1:7" ht="11.25">
      <c r="A33" s="13"/>
      <c r="B33" s="13"/>
      <c r="C33" s="106" t="s">
        <v>32</v>
      </c>
      <c r="D33" s="15">
        <v>1200000</v>
      </c>
      <c r="E33" s="78">
        <v>1200000</v>
      </c>
      <c r="F33" s="78">
        <v>900000</v>
      </c>
      <c r="G33" s="66">
        <v>800000</v>
      </c>
    </row>
    <row r="34" spans="1:7" ht="11.25">
      <c r="A34" s="13"/>
      <c r="B34" s="13"/>
      <c r="C34" s="106" t="s">
        <v>33</v>
      </c>
      <c r="D34" s="15">
        <v>200000</v>
      </c>
      <c r="E34" s="78">
        <v>200000</v>
      </c>
      <c r="F34" s="78">
        <v>343020</v>
      </c>
      <c r="G34" s="66">
        <v>200000</v>
      </c>
    </row>
    <row r="35" spans="1:7" ht="11.25">
      <c r="A35" s="13">
        <v>1032</v>
      </c>
      <c r="B35" s="13">
        <v>2329</v>
      </c>
      <c r="C35" s="106" t="s">
        <v>294</v>
      </c>
      <c r="D35" s="15">
        <v>70000</v>
      </c>
      <c r="E35" s="78">
        <v>70000</v>
      </c>
      <c r="F35" s="78">
        <v>76598</v>
      </c>
      <c r="G35" s="66">
        <v>70000</v>
      </c>
    </row>
    <row r="36" spans="1:7" ht="11.25">
      <c r="A36" s="13"/>
      <c r="B36" s="13"/>
      <c r="C36" s="106"/>
      <c r="D36" s="15"/>
      <c r="E36" s="78"/>
      <c r="F36" s="78"/>
      <c r="G36" s="66"/>
    </row>
    <row r="37" spans="1:7" ht="11.25">
      <c r="A37" s="13">
        <v>2144</v>
      </c>
      <c r="B37" s="13">
        <v>2111</v>
      </c>
      <c r="C37" s="106" t="s">
        <v>295</v>
      </c>
      <c r="D37" s="15">
        <v>200000</v>
      </c>
      <c r="E37" s="78">
        <v>250000</v>
      </c>
      <c r="F37" s="78">
        <v>339304.21</v>
      </c>
      <c r="G37" s="66">
        <v>300000</v>
      </c>
    </row>
    <row r="38" spans="1:7" ht="11.25">
      <c r="A38" s="13">
        <v>2212</v>
      </c>
      <c r="B38" s="13">
        <v>2322</v>
      </c>
      <c r="C38" s="106" t="s">
        <v>258</v>
      </c>
      <c r="D38" s="15"/>
      <c r="E38" s="78">
        <v>68700</v>
      </c>
      <c r="F38" s="78">
        <v>69958</v>
      </c>
      <c r="G38" s="66"/>
    </row>
    <row r="39" spans="1:7" ht="11.25">
      <c r="A39" s="13">
        <v>2219</v>
      </c>
      <c r="B39" s="14">
        <v>2111</v>
      </c>
      <c r="C39" s="106" t="s">
        <v>296</v>
      </c>
      <c r="D39" s="15">
        <v>20000</v>
      </c>
      <c r="E39" s="78">
        <v>31800</v>
      </c>
      <c r="F39" s="78">
        <v>35847.55</v>
      </c>
      <c r="G39" s="66">
        <v>30000</v>
      </c>
    </row>
    <row r="40" spans="1:7" ht="11.25">
      <c r="A40" s="13"/>
      <c r="B40" s="14"/>
      <c r="C40" s="106"/>
      <c r="D40" s="15"/>
      <c r="E40" s="78"/>
      <c r="F40" s="78"/>
      <c r="G40" s="66"/>
    </row>
    <row r="41" spans="1:7" ht="11.25">
      <c r="A41" s="13">
        <v>3111</v>
      </c>
      <c r="B41" s="13">
        <v>2122</v>
      </c>
      <c r="C41" s="106" t="s">
        <v>297</v>
      </c>
      <c r="D41" s="15">
        <v>97352</v>
      </c>
      <c r="E41" s="78">
        <v>98302</v>
      </c>
      <c r="F41" s="78">
        <v>3139</v>
      </c>
      <c r="G41" s="66">
        <v>98302</v>
      </c>
    </row>
    <row r="42" spans="1:7" ht="11.25">
      <c r="A42" s="13"/>
      <c r="B42" s="13">
        <v>2451</v>
      </c>
      <c r="C42" s="106" t="s">
        <v>482</v>
      </c>
      <c r="D42" s="15"/>
      <c r="E42" s="78"/>
      <c r="F42" s="78"/>
      <c r="G42" s="66">
        <v>499378</v>
      </c>
    </row>
    <row r="43" spans="1:7" ht="11.25">
      <c r="A43" s="13">
        <v>3113</v>
      </c>
      <c r="B43" s="13">
        <v>2122</v>
      </c>
      <c r="C43" s="106" t="s">
        <v>34</v>
      </c>
      <c r="D43" s="15">
        <v>67165.75</v>
      </c>
      <c r="E43" s="78">
        <v>56379</v>
      </c>
      <c r="F43" s="78">
        <v>28189.5</v>
      </c>
      <c r="G43" s="66">
        <v>56379</v>
      </c>
    </row>
    <row r="44" spans="1:7" ht="11.25">
      <c r="A44" s="13">
        <v>3114</v>
      </c>
      <c r="B44" s="13">
        <v>2122</v>
      </c>
      <c r="C44" s="106" t="s">
        <v>382</v>
      </c>
      <c r="D44" s="15">
        <v>43905</v>
      </c>
      <c r="E44" s="78">
        <v>43905</v>
      </c>
      <c r="F44" s="78">
        <v>18292</v>
      </c>
      <c r="G44" s="66">
        <v>43905</v>
      </c>
    </row>
    <row r="45" spans="1:7" ht="11.25">
      <c r="A45" s="13">
        <v>3122</v>
      </c>
      <c r="B45" s="14">
        <v>2122</v>
      </c>
      <c r="C45" s="106" t="s">
        <v>15</v>
      </c>
      <c r="D45" s="15">
        <v>65900.73</v>
      </c>
      <c r="E45" s="78">
        <v>65900.73</v>
      </c>
      <c r="F45" s="78">
        <v>32950.73</v>
      </c>
      <c r="G45" s="66">
        <v>41882</v>
      </c>
    </row>
    <row r="46" spans="1:7" ht="11.25">
      <c r="A46" s="13">
        <v>3231</v>
      </c>
      <c r="B46" s="14">
        <v>2122</v>
      </c>
      <c r="C46" s="106" t="s">
        <v>298</v>
      </c>
      <c r="D46" s="15">
        <v>24716</v>
      </c>
      <c r="E46" s="78">
        <v>24716</v>
      </c>
      <c r="F46" s="78">
        <v>12358</v>
      </c>
      <c r="G46" s="66">
        <v>24716</v>
      </c>
    </row>
    <row r="47" spans="1:7" ht="11.25">
      <c r="A47" s="13"/>
      <c r="B47" s="14"/>
      <c r="C47" s="106"/>
      <c r="D47" s="15"/>
      <c r="E47" s="78"/>
      <c r="F47" s="78"/>
      <c r="G47" s="66"/>
    </row>
    <row r="48" spans="1:7" ht="11.25">
      <c r="A48" s="13">
        <v>3314</v>
      </c>
      <c r="B48" s="13">
        <v>2111</v>
      </c>
      <c r="C48" s="106" t="s">
        <v>299</v>
      </c>
      <c r="D48" s="15">
        <v>35000</v>
      </c>
      <c r="E48" s="78">
        <v>35000</v>
      </c>
      <c r="F48" s="78">
        <v>27464</v>
      </c>
      <c r="G48" s="66">
        <v>35000</v>
      </c>
    </row>
    <row r="49" spans="1:7" ht="11.25">
      <c r="A49" s="13">
        <v>3315</v>
      </c>
      <c r="B49" s="13">
        <v>2111</v>
      </c>
      <c r="C49" s="106" t="s">
        <v>300</v>
      </c>
      <c r="D49" s="15">
        <v>4000</v>
      </c>
      <c r="E49" s="78">
        <v>4000</v>
      </c>
      <c r="F49" s="78">
        <v>3875</v>
      </c>
      <c r="G49" s="66">
        <v>4000</v>
      </c>
    </row>
    <row r="50" spans="1:7" ht="11.25">
      <c r="A50" s="13">
        <v>3319</v>
      </c>
      <c r="B50" s="13">
        <v>2122</v>
      </c>
      <c r="C50" s="106" t="s">
        <v>301</v>
      </c>
      <c r="D50" s="15">
        <v>1704</v>
      </c>
      <c r="E50" s="78">
        <v>1704</v>
      </c>
      <c r="F50" s="78">
        <v>852</v>
      </c>
      <c r="G50" s="66">
        <v>1704</v>
      </c>
    </row>
    <row r="51" spans="1:7" ht="11.25">
      <c r="A51" s="13">
        <v>3322</v>
      </c>
      <c r="B51" s="13">
        <v>2324</v>
      </c>
      <c r="C51" s="106" t="s">
        <v>302</v>
      </c>
      <c r="D51" s="15"/>
      <c r="E51" s="78">
        <v>20500</v>
      </c>
      <c r="F51" s="78">
        <v>20513</v>
      </c>
      <c r="G51" s="66"/>
    </row>
    <row r="52" spans="1:7" ht="11.25">
      <c r="A52" s="13"/>
      <c r="B52" s="13"/>
      <c r="C52" s="106"/>
      <c r="D52" s="15"/>
      <c r="E52" s="78"/>
      <c r="F52" s="78"/>
      <c r="G52" s="66"/>
    </row>
    <row r="53" spans="1:7" ht="11.25">
      <c r="A53" s="13">
        <v>3511</v>
      </c>
      <c r="B53" s="13">
        <v>2122</v>
      </c>
      <c r="C53" s="106" t="s">
        <v>303</v>
      </c>
      <c r="D53" s="15">
        <v>177400</v>
      </c>
      <c r="E53" s="78">
        <v>211417</v>
      </c>
      <c r="F53" s="78">
        <v>99373</v>
      </c>
      <c r="G53" s="66">
        <v>211417</v>
      </c>
    </row>
    <row r="54" spans="1:7" ht="11.25">
      <c r="A54" s="13"/>
      <c r="B54" s="13"/>
      <c r="C54" s="106"/>
      <c r="D54" s="15"/>
      <c r="E54" s="78"/>
      <c r="F54" s="78"/>
      <c r="G54" s="66"/>
    </row>
    <row r="55" spans="1:7" ht="11.25">
      <c r="A55" s="13">
        <v>3612</v>
      </c>
      <c r="B55" s="13">
        <v>2119</v>
      </c>
      <c r="C55" s="106" t="s">
        <v>304</v>
      </c>
      <c r="D55" s="15">
        <v>3600000</v>
      </c>
      <c r="E55" s="78">
        <v>3600000</v>
      </c>
      <c r="F55" s="78">
        <v>2869219.73</v>
      </c>
      <c r="G55" s="66">
        <v>3600000</v>
      </c>
    </row>
    <row r="56" spans="1:7" ht="11.25">
      <c r="A56" s="13">
        <v>3612</v>
      </c>
      <c r="B56" s="13">
        <v>2132</v>
      </c>
      <c r="C56" s="106" t="s">
        <v>305</v>
      </c>
      <c r="D56" s="15">
        <v>9000000</v>
      </c>
      <c r="E56" s="78">
        <v>9800000</v>
      </c>
      <c r="F56" s="78">
        <v>7894046</v>
      </c>
      <c r="G56" s="66">
        <v>10000000</v>
      </c>
    </row>
    <row r="57" spans="1:7" ht="11.25">
      <c r="A57" s="13">
        <v>3612</v>
      </c>
      <c r="B57" s="13">
        <v>2324</v>
      </c>
      <c r="C57" s="106" t="s">
        <v>306</v>
      </c>
      <c r="D57" s="15"/>
      <c r="E57" s="78">
        <v>219000</v>
      </c>
      <c r="F57" s="78">
        <v>219148</v>
      </c>
      <c r="G57" s="66"/>
    </row>
    <row r="58" spans="1:7" ht="11.25">
      <c r="A58" s="13">
        <v>3613</v>
      </c>
      <c r="B58" s="13">
        <v>2119</v>
      </c>
      <c r="C58" s="106" t="s">
        <v>307</v>
      </c>
      <c r="D58" s="15">
        <v>900000</v>
      </c>
      <c r="E58" s="78">
        <v>900000</v>
      </c>
      <c r="F58" s="78">
        <v>418249</v>
      </c>
      <c r="G58" s="66">
        <v>900000</v>
      </c>
    </row>
    <row r="59" spans="1:7" ht="11.25">
      <c r="A59" s="13">
        <v>3613</v>
      </c>
      <c r="B59" s="13">
        <v>2132</v>
      </c>
      <c r="C59" s="106" t="s">
        <v>308</v>
      </c>
      <c r="D59" s="15">
        <v>2400000</v>
      </c>
      <c r="E59" s="78">
        <v>2500000</v>
      </c>
      <c r="F59" s="78">
        <v>2396505.42</v>
      </c>
      <c r="G59" s="66">
        <v>2900000</v>
      </c>
    </row>
    <row r="60" spans="1:7" ht="11.25">
      <c r="A60" s="13">
        <v>3613</v>
      </c>
      <c r="B60" s="13">
        <v>2132</v>
      </c>
      <c r="C60" s="106" t="s">
        <v>309</v>
      </c>
      <c r="D60" s="15">
        <v>450000</v>
      </c>
      <c r="E60" s="78">
        <v>450000</v>
      </c>
      <c r="F60" s="78">
        <v>323392</v>
      </c>
      <c r="G60" s="66">
        <v>450000</v>
      </c>
    </row>
    <row r="61" spans="1:7" ht="11.25">
      <c r="A61" s="13">
        <v>3613</v>
      </c>
      <c r="B61" s="13">
        <v>2132</v>
      </c>
      <c r="C61" s="106" t="s">
        <v>310</v>
      </c>
      <c r="D61" s="15">
        <v>735900</v>
      </c>
      <c r="E61" s="78">
        <v>735900</v>
      </c>
      <c r="F61" s="78">
        <v>561204</v>
      </c>
      <c r="G61" s="66">
        <v>735900</v>
      </c>
    </row>
    <row r="62" spans="1:7" ht="11.25">
      <c r="A62" s="13">
        <v>3613</v>
      </c>
      <c r="B62" s="13">
        <v>2322</v>
      </c>
      <c r="C62" s="106" t="s">
        <v>311</v>
      </c>
      <c r="D62" s="15"/>
      <c r="E62" s="78">
        <v>9700</v>
      </c>
      <c r="F62" s="78">
        <v>18135</v>
      </c>
      <c r="G62" s="66"/>
    </row>
    <row r="63" spans="1:7" ht="11.25">
      <c r="A63" s="13">
        <v>3613</v>
      </c>
      <c r="B63" s="13">
        <v>2324</v>
      </c>
      <c r="C63" s="106" t="s">
        <v>312</v>
      </c>
      <c r="D63" s="15"/>
      <c r="E63" s="78">
        <v>77000</v>
      </c>
      <c r="F63" s="78">
        <v>110109.09</v>
      </c>
      <c r="G63" s="66"/>
    </row>
    <row r="64" spans="1:7" ht="11.25">
      <c r="A64" s="13"/>
      <c r="B64" s="13"/>
      <c r="C64" s="106"/>
      <c r="D64" s="15"/>
      <c r="E64" s="78"/>
      <c r="F64" s="78"/>
      <c r="G64" s="66"/>
    </row>
    <row r="65" spans="1:7" ht="11.25">
      <c r="A65" s="13">
        <v>3631</v>
      </c>
      <c r="B65" s="13">
        <v>2322</v>
      </c>
      <c r="C65" s="106" t="s">
        <v>313</v>
      </c>
      <c r="D65" s="15"/>
      <c r="E65" s="78">
        <v>33300</v>
      </c>
      <c r="F65" s="78">
        <v>33323</v>
      </c>
      <c r="G65" s="66"/>
    </row>
    <row r="66" spans="1:7" ht="11.25">
      <c r="A66" s="13">
        <v>3632</v>
      </c>
      <c r="B66" s="13">
        <v>2111</v>
      </c>
      <c r="C66" s="106" t="s">
        <v>314</v>
      </c>
      <c r="D66" s="15">
        <v>60000</v>
      </c>
      <c r="E66" s="78">
        <v>60000</v>
      </c>
      <c r="F66" s="78">
        <v>37758</v>
      </c>
      <c r="G66" s="66">
        <v>60000</v>
      </c>
    </row>
    <row r="67" spans="1:7" ht="11.25">
      <c r="A67" s="13">
        <v>3639</v>
      </c>
      <c r="B67" s="14">
        <v>2111</v>
      </c>
      <c r="C67" s="106" t="s">
        <v>315</v>
      </c>
      <c r="D67" s="15">
        <v>10000</v>
      </c>
      <c r="E67" s="78">
        <v>10000</v>
      </c>
      <c r="F67" s="78">
        <v>10600</v>
      </c>
      <c r="G67" s="66">
        <v>10000</v>
      </c>
    </row>
    <row r="68" spans="1:7" ht="11.25">
      <c r="A68" s="13">
        <v>3639</v>
      </c>
      <c r="B68" s="14">
        <v>2119</v>
      </c>
      <c r="C68" s="106" t="s">
        <v>316</v>
      </c>
      <c r="D68" s="15"/>
      <c r="E68" s="78">
        <v>17600</v>
      </c>
      <c r="F68" s="78">
        <v>35162</v>
      </c>
      <c r="G68" s="66">
        <v>50000</v>
      </c>
    </row>
    <row r="69" spans="1:7" ht="11.25">
      <c r="A69" s="13">
        <v>3639</v>
      </c>
      <c r="B69" s="13">
        <v>2131</v>
      </c>
      <c r="C69" s="106" t="s">
        <v>317</v>
      </c>
      <c r="D69" s="15">
        <v>500000</v>
      </c>
      <c r="E69" s="78">
        <v>682400</v>
      </c>
      <c r="F69" s="78">
        <v>232211.14</v>
      </c>
      <c r="G69" s="66">
        <v>500000</v>
      </c>
    </row>
    <row r="70" spans="1:7" ht="11.25">
      <c r="A70" s="13">
        <v>3639</v>
      </c>
      <c r="B70" s="13">
        <v>2324</v>
      </c>
      <c r="C70" s="106" t="s">
        <v>318</v>
      </c>
      <c r="D70" s="15"/>
      <c r="E70" s="78">
        <v>6000</v>
      </c>
      <c r="F70" s="78">
        <v>6000</v>
      </c>
      <c r="G70" s="66"/>
    </row>
    <row r="71" spans="1:7" ht="11.25">
      <c r="A71" s="13"/>
      <c r="B71" s="13"/>
      <c r="C71" s="106"/>
      <c r="D71" s="15"/>
      <c r="E71" s="78"/>
      <c r="F71" s="78"/>
      <c r="G71" s="66"/>
    </row>
    <row r="72" spans="1:7" ht="11.25">
      <c r="A72" s="13">
        <v>3725</v>
      </c>
      <c r="B72" s="13">
        <v>2324</v>
      </c>
      <c r="C72" s="106" t="s">
        <v>319</v>
      </c>
      <c r="D72" s="15">
        <v>700000</v>
      </c>
      <c r="E72" s="78">
        <v>700000</v>
      </c>
      <c r="F72" s="78">
        <v>765080.2</v>
      </c>
      <c r="G72" s="66">
        <v>800000</v>
      </c>
    </row>
    <row r="73" spans="1:7" ht="11.25">
      <c r="A73" s="13">
        <v>3729</v>
      </c>
      <c r="B73" s="13">
        <v>2132</v>
      </c>
      <c r="C73" s="106" t="s">
        <v>320</v>
      </c>
      <c r="D73" s="15">
        <v>64400</v>
      </c>
      <c r="E73" s="78">
        <v>64400</v>
      </c>
      <c r="F73" s="78">
        <v>48330</v>
      </c>
      <c r="G73" s="66">
        <v>64400</v>
      </c>
    </row>
    <row r="74" spans="1:7" ht="11.25">
      <c r="A74" s="13">
        <v>3745</v>
      </c>
      <c r="B74" s="13">
        <v>2322</v>
      </c>
      <c r="C74" s="106" t="s">
        <v>321</v>
      </c>
      <c r="D74" s="15"/>
      <c r="E74" s="78">
        <v>15000</v>
      </c>
      <c r="F74" s="78">
        <v>15282</v>
      </c>
      <c r="G74" s="66"/>
    </row>
    <row r="75" spans="1:7" ht="11.25">
      <c r="A75" s="13">
        <v>3769</v>
      </c>
      <c r="B75" s="13">
        <v>2212</v>
      </c>
      <c r="C75" s="106" t="s">
        <v>322</v>
      </c>
      <c r="D75" s="15"/>
      <c r="E75" s="78">
        <v>18500</v>
      </c>
      <c r="F75" s="78">
        <v>38500</v>
      </c>
      <c r="G75" s="66"/>
    </row>
    <row r="76" spans="1:7" ht="11.25">
      <c r="A76" s="13"/>
      <c r="B76" s="13"/>
      <c r="C76" s="106"/>
      <c r="D76" s="15"/>
      <c r="E76" s="78"/>
      <c r="F76" s="78"/>
      <c r="G76" s="66"/>
    </row>
    <row r="77" spans="1:7" ht="11.25">
      <c r="A77" s="13">
        <v>4350</v>
      </c>
      <c r="B77" s="13">
        <v>2122</v>
      </c>
      <c r="C77" s="106" t="s">
        <v>448</v>
      </c>
      <c r="D77" s="15"/>
      <c r="E77" s="78"/>
      <c r="F77" s="78"/>
      <c r="G77" s="66">
        <v>110000</v>
      </c>
    </row>
    <row r="78" spans="1:7" ht="11.25">
      <c r="A78" s="13"/>
      <c r="B78" s="13"/>
      <c r="C78" s="106"/>
      <c r="D78" s="15"/>
      <c r="E78" s="78"/>
      <c r="F78" s="78"/>
      <c r="G78" s="66"/>
    </row>
    <row r="79" spans="1:7" ht="11.25">
      <c r="A79" s="13">
        <v>5399</v>
      </c>
      <c r="B79" s="13">
        <v>2322</v>
      </c>
      <c r="C79" s="106" t="s">
        <v>384</v>
      </c>
      <c r="D79" s="15"/>
      <c r="E79" s="78"/>
      <c r="F79" s="78">
        <v>20457</v>
      </c>
      <c r="G79" s="66"/>
    </row>
    <row r="80" spans="1:7" ht="11.25">
      <c r="A80" s="13"/>
      <c r="B80" s="13"/>
      <c r="C80" s="106"/>
      <c r="D80" s="15"/>
      <c r="E80" s="78"/>
      <c r="F80" s="78"/>
      <c r="G80" s="66"/>
    </row>
    <row r="81" spans="1:7" ht="11.25">
      <c r="A81" s="13">
        <v>6171</v>
      </c>
      <c r="B81" s="13">
        <v>2111</v>
      </c>
      <c r="C81" s="106" t="s">
        <v>323</v>
      </c>
      <c r="D81" s="15">
        <v>2000</v>
      </c>
      <c r="E81" s="78">
        <v>2000</v>
      </c>
      <c r="F81" s="78">
        <v>3240</v>
      </c>
      <c r="G81" s="66">
        <v>2000</v>
      </c>
    </row>
    <row r="82" spans="1:7" ht="11.25">
      <c r="A82" s="13">
        <v>6171</v>
      </c>
      <c r="B82" s="13">
        <v>2212</v>
      </c>
      <c r="C82" s="106" t="s">
        <v>324</v>
      </c>
      <c r="D82" s="15"/>
      <c r="E82" s="78">
        <v>2000</v>
      </c>
      <c r="F82" s="78">
        <v>2000</v>
      </c>
      <c r="G82" s="66"/>
    </row>
    <row r="83" spans="1:7" ht="11.25">
      <c r="A83" s="13">
        <v>6171</v>
      </c>
      <c r="B83" s="13">
        <v>2322</v>
      </c>
      <c r="C83" s="106" t="s">
        <v>402</v>
      </c>
      <c r="D83" s="15"/>
      <c r="E83" s="78"/>
      <c r="F83" s="78">
        <v>24413</v>
      </c>
      <c r="G83" s="66"/>
    </row>
    <row r="84" spans="1:7" ht="11.25">
      <c r="A84" s="13">
        <v>6171</v>
      </c>
      <c r="B84" s="13">
        <v>2324</v>
      </c>
      <c r="C84" s="106" t="s">
        <v>325</v>
      </c>
      <c r="D84" s="15">
        <v>150000</v>
      </c>
      <c r="E84" s="78">
        <v>183800</v>
      </c>
      <c r="F84" s="78">
        <v>189618.91</v>
      </c>
      <c r="G84" s="66">
        <v>160000</v>
      </c>
    </row>
    <row r="85" spans="1:7" ht="11.25">
      <c r="A85" s="13">
        <v>6171</v>
      </c>
      <c r="B85" s="13">
        <v>2329</v>
      </c>
      <c r="C85" s="106" t="s">
        <v>326</v>
      </c>
      <c r="D85" s="15">
        <v>2000</v>
      </c>
      <c r="E85" s="78">
        <v>2000</v>
      </c>
      <c r="F85" s="78">
        <v>820</v>
      </c>
      <c r="G85" s="66">
        <v>2000</v>
      </c>
    </row>
    <row r="86" spans="1:7" ht="11.25">
      <c r="A86" s="13"/>
      <c r="B86" s="13"/>
      <c r="C86" s="106"/>
      <c r="D86" s="15"/>
      <c r="E86" s="78"/>
      <c r="F86" s="78"/>
      <c r="G86" s="66"/>
    </row>
    <row r="87" spans="1:7" ht="11.25">
      <c r="A87" s="13">
        <v>6310</v>
      </c>
      <c r="B87" s="13">
        <v>2141</v>
      </c>
      <c r="C87" s="106" t="s">
        <v>327</v>
      </c>
      <c r="D87" s="15">
        <v>2500</v>
      </c>
      <c r="E87" s="78">
        <v>2500</v>
      </c>
      <c r="F87" s="78">
        <v>1835.15</v>
      </c>
      <c r="G87" s="66">
        <v>2500</v>
      </c>
    </row>
    <row r="88" spans="1:7" ht="11.25">
      <c r="A88" s="13">
        <v>6320</v>
      </c>
      <c r="B88" s="13">
        <v>2324</v>
      </c>
      <c r="C88" s="106" t="s">
        <v>141</v>
      </c>
      <c r="D88" s="15"/>
      <c r="E88" s="78">
        <v>37400</v>
      </c>
      <c r="F88" s="78">
        <v>37400</v>
      </c>
      <c r="G88" s="66"/>
    </row>
    <row r="89" spans="1:7" ht="11.25">
      <c r="A89" s="13"/>
      <c r="B89" s="13"/>
      <c r="C89" s="106"/>
      <c r="D89" s="15"/>
      <c r="E89" s="78"/>
      <c r="F89" s="78"/>
      <c r="G89" s="66"/>
    </row>
    <row r="90" spans="1:7" ht="11.25">
      <c r="A90" s="13">
        <v>6402</v>
      </c>
      <c r="B90" s="13">
        <v>2229</v>
      </c>
      <c r="C90" s="106" t="s">
        <v>403</v>
      </c>
      <c r="D90" s="15"/>
      <c r="E90" s="78"/>
      <c r="F90" s="78">
        <v>44548.35</v>
      </c>
      <c r="G90" s="66"/>
    </row>
    <row r="91" spans="1:7" ht="11.25">
      <c r="A91" s="13"/>
      <c r="B91" s="13"/>
      <c r="C91" s="106"/>
      <c r="D91" s="78"/>
      <c r="E91" s="78"/>
      <c r="F91" s="6"/>
      <c r="G91" s="66"/>
    </row>
    <row r="92" spans="1:7" ht="11.25">
      <c r="A92" s="11" t="s">
        <v>10</v>
      </c>
      <c r="B92" s="4"/>
      <c r="C92" s="109"/>
      <c r="D92" s="33">
        <f>SUM(D94:D107)</f>
        <v>19000000</v>
      </c>
      <c r="E92" s="33">
        <f>SUM(E93:E107)</f>
        <v>23524000</v>
      </c>
      <c r="F92" s="34">
        <f>SUM(F93:F107)</f>
        <v>14174337.87</v>
      </c>
      <c r="G92" s="82">
        <f>SUM(G93:G107)</f>
        <v>30500000</v>
      </c>
    </row>
    <row r="93" spans="1:7" ht="11.25">
      <c r="A93" s="11"/>
      <c r="B93" s="4"/>
      <c r="C93" s="109"/>
      <c r="D93" s="33"/>
      <c r="E93" s="33"/>
      <c r="F93" s="34"/>
      <c r="G93" s="82"/>
    </row>
    <row r="94" spans="1:7" ht="11.25">
      <c r="A94" s="13">
        <v>2212</v>
      </c>
      <c r="B94" s="13">
        <v>3119</v>
      </c>
      <c r="C94" s="106" t="s">
        <v>328</v>
      </c>
      <c r="D94" s="101"/>
      <c r="E94" s="78">
        <v>2300000</v>
      </c>
      <c r="F94" s="78"/>
      <c r="G94" s="66"/>
    </row>
    <row r="95" spans="1:7" ht="11.25">
      <c r="A95" s="102"/>
      <c r="B95" s="103"/>
      <c r="C95" s="110"/>
      <c r="D95" s="101"/>
      <c r="E95" s="101"/>
      <c r="F95" s="101"/>
      <c r="G95" s="66"/>
    </row>
    <row r="96" spans="1:7" ht="11.25">
      <c r="A96" s="13">
        <v>2310</v>
      </c>
      <c r="B96" s="13">
        <v>3122</v>
      </c>
      <c r="C96" s="106" t="s">
        <v>329</v>
      </c>
      <c r="D96" s="101"/>
      <c r="E96" s="78">
        <v>650000</v>
      </c>
      <c r="F96" s="78">
        <v>359823</v>
      </c>
      <c r="G96" s="66"/>
    </row>
    <row r="97" spans="1:7" ht="11.25">
      <c r="A97" s="13"/>
      <c r="B97" s="13"/>
      <c r="C97" s="106"/>
      <c r="D97" s="101"/>
      <c r="E97" s="78"/>
      <c r="F97" s="78"/>
      <c r="G97" s="66"/>
    </row>
    <row r="98" spans="1:7" ht="11.25">
      <c r="A98" s="13">
        <v>3612</v>
      </c>
      <c r="B98" s="13">
        <v>3112</v>
      </c>
      <c r="C98" s="106" t="s">
        <v>450</v>
      </c>
      <c r="D98" s="15">
        <v>1000000</v>
      </c>
      <c r="E98" s="78">
        <v>1000000</v>
      </c>
      <c r="F98" s="78"/>
      <c r="G98" s="66">
        <v>1500000</v>
      </c>
    </row>
    <row r="99" spans="1:7" ht="11.25">
      <c r="A99" s="13">
        <v>3612</v>
      </c>
      <c r="B99" s="13">
        <v>3202</v>
      </c>
      <c r="C99" s="106" t="s">
        <v>399</v>
      </c>
      <c r="D99" s="101"/>
      <c r="E99" s="78"/>
      <c r="F99" s="78"/>
      <c r="G99" s="66">
        <v>15000000</v>
      </c>
    </row>
    <row r="100" spans="1:7" ht="11.25">
      <c r="A100" s="102"/>
      <c r="B100" s="103"/>
      <c r="C100" s="110"/>
      <c r="D100" s="101"/>
      <c r="E100" s="101"/>
      <c r="F100" s="101"/>
      <c r="G100" s="66"/>
    </row>
    <row r="101" spans="1:7" ht="11.25">
      <c r="A101" s="13">
        <v>3639</v>
      </c>
      <c r="B101" s="13">
        <v>3111</v>
      </c>
      <c r="C101" s="106" t="s">
        <v>330</v>
      </c>
      <c r="D101" s="15">
        <v>18000000</v>
      </c>
      <c r="E101" s="78">
        <v>19000000</v>
      </c>
      <c r="F101" s="78">
        <v>12964214.87</v>
      </c>
      <c r="G101" s="66">
        <v>10000000</v>
      </c>
    </row>
    <row r="102" spans="1:7" ht="11.25">
      <c r="A102" s="13"/>
      <c r="B102" s="13"/>
      <c r="C102" s="106"/>
      <c r="D102" s="15"/>
      <c r="E102" s="78"/>
      <c r="F102" s="78"/>
      <c r="G102" s="66"/>
    </row>
    <row r="103" spans="1:7" ht="11.25">
      <c r="A103" s="13">
        <v>3639</v>
      </c>
      <c r="B103" s="13">
        <v>3122</v>
      </c>
      <c r="C103" s="106" t="s">
        <v>331</v>
      </c>
      <c r="D103" s="15"/>
      <c r="E103" s="78">
        <v>24000</v>
      </c>
      <c r="F103" s="78">
        <v>80000</v>
      </c>
      <c r="G103" s="66"/>
    </row>
    <row r="104" spans="1:7" ht="11.25">
      <c r="A104" s="13">
        <v>3639</v>
      </c>
      <c r="B104" s="13">
        <v>3122</v>
      </c>
      <c r="C104" s="106" t="s">
        <v>332</v>
      </c>
      <c r="D104" s="15"/>
      <c r="E104" s="78">
        <v>550000</v>
      </c>
      <c r="F104" s="78">
        <v>445000</v>
      </c>
      <c r="G104" s="66"/>
    </row>
    <row r="105" spans="1:7" ht="11.25">
      <c r="A105" s="13">
        <v>3639</v>
      </c>
      <c r="B105" s="13">
        <v>3122</v>
      </c>
      <c r="C105" s="106" t="s">
        <v>385</v>
      </c>
      <c r="D105" s="15"/>
      <c r="E105" s="78"/>
      <c r="F105" s="78">
        <v>325300</v>
      </c>
      <c r="G105" s="66"/>
    </row>
    <row r="106" spans="1:7" ht="11.25">
      <c r="A106" s="13">
        <v>3639</v>
      </c>
      <c r="B106" s="13">
        <v>3122</v>
      </c>
      <c r="C106" s="106" t="s">
        <v>465</v>
      </c>
      <c r="D106" s="15"/>
      <c r="E106" s="78"/>
      <c r="F106" s="78"/>
      <c r="G106" s="66">
        <v>4000000</v>
      </c>
    </row>
    <row r="107" spans="1:7" ht="11.25">
      <c r="A107" s="23"/>
      <c r="B107" s="13"/>
      <c r="C107" s="106"/>
      <c r="D107" s="36"/>
      <c r="E107" s="36"/>
      <c r="F107" s="36"/>
      <c r="G107" s="66"/>
    </row>
    <row r="108" spans="1:7" ht="11.25">
      <c r="A108" s="11" t="s">
        <v>14</v>
      </c>
      <c r="B108" s="11"/>
      <c r="C108" s="108"/>
      <c r="D108" s="33">
        <f>SUM(D109:D154)</f>
        <v>22778800</v>
      </c>
      <c r="E108" s="33">
        <f>SUM(E109:E154)</f>
        <v>11459006.780000001</v>
      </c>
      <c r="F108" s="34">
        <f>SUM(F109:F154)</f>
        <v>10579005.780000003</v>
      </c>
      <c r="G108" s="82">
        <f>SUM(G110:G154)</f>
        <v>51146433.6</v>
      </c>
    </row>
    <row r="109" spans="1:7" ht="11.25">
      <c r="A109" s="11"/>
      <c r="B109" s="11"/>
      <c r="C109" s="108"/>
      <c r="D109" s="33"/>
      <c r="E109" s="33"/>
      <c r="F109" s="34"/>
      <c r="G109" s="82"/>
    </row>
    <row r="110" spans="1:7" ht="11.25">
      <c r="A110" s="102"/>
      <c r="B110" s="14"/>
      <c r="C110" s="106" t="s">
        <v>333</v>
      </c>
      <c r="D110" s="101"/>
      <c r="E110" s="33"/>
      <c r="F110" s="34"/>
      <c r="G110" s="82"/>
    </row>
    <row r="111" spans="1:7" ht="11.25">
      <c r="A111" s="102"/>
      <c r="B111" s="14">
        <v>4111</v>
      </c>
      <c r="C111" s="106" t="s">
        <v>334</v>
      </c>
      <c r="D111" s="78">
        <v>0</v>
      </c>
      <c r="E111" s="78">
        <v>164332.38</v>
      </c>
      <c r="F111" s="78">
        <v>164332.38</v>
      </c>
      <c r="G111" s="82"/>
    </row>
    <row r="112" spans="1:7" ht="11.25">
      <c r="A112" s="102"/>
      <c r="B112" s="14">
        <v>4111</v>
      </c>
      <c r="C112" s="106" t="s">
        <v>404</v>
      </c>
      <c r="D112" s="78"/>
      <c r="E112" s="78"/>
      <c r="F112" s="78">
        <v>285000</v>
      </c>
      <c r="G112" s="82"/>
    </row>
    <row r="113" spans="1:7" ht="11.25">
      <c r="A113" s="102"/>
      <c r="B113" s="14">
        <v>4111</v>
      </c>
      <c r="C113" s="106" t="s">
        <v>454</v>
      </c>
      <c r="D113" s="78"/>
      <c r="E113" s="78"/>
      <c r="F113" s="78"/>
      <c r="G113" s="66">
        <v>200000</v>
      </c>
    </row>
    <row r="114" spans="1:7" ht="11.25">
      <c r="A114" s="13"/>
      <c r="B114" s="13"/>
      <c r="C114" s="106"/>
      <c r="D114" s="78"/>
      <c r="E114" s="78"/>
      <c r="F114" s="78"/>
      <c r="G114" s="66"/>
    </row>
    <row r="115" spans="1:7" ht="11.25">
      <c r="A115" s="13"/>
      <c r="B115" s="13">
        <v>4112</v>
      </c>
      <c r="C115" s="106" t="s">
        <v>335</v>
      </c>
      <c r="D115" s="15">
        <v>4178800</v>
      </c>
      <c r="E115" s="78">
        <v>4178800</v>
      </c>
      <c r="F115" s="78">
        <v>3133800</v>
      </c>
      <c r="G115" s="66">
        <v>4178800</v>
      </c>
    </row>
    <row r="116" spans="1:7" ht="11.25">
      <c r="A116" s="13"/>
      <c r="B116" s="13"/>
      <c r="C116" s="106"/>
      <c r="D116" s="15"/>
      <c r="E116" s="78"/>
      <c r="F116" s="78"/>
      <c r="G116" s="66"/>
    </row>
    <row r="117" spans="1:7" ht="11.25">
      <c r="A117" s="13"/>
      <c r="B117" s="13"/>
      <c r="C117" s="111" t="s">
        <v>223</v>
      </c>
      <c r="D117" s="15"/>
      <c r="E117" s="78"/>
      <c r="F117" s="78"/>
      <c r="G117" s="66"/>
    </row>
    <row r="118" spans="1:7" ht="11.25">
      <c r="A118" s="13"/>
      <c r="B118" s="13">
        <v>4116</v>
      </c>
      <c r="C118" s="111" t="s">
        <v>387</v>
      </c>
      <c r="D118" s="15"/>
      <c r="E118" s="78">
        <v>188867.2</v>
      </c>
      <c r="F118" s="78">
        <v>188867.2</v>
      </c>
      <c r="G118" s="66"/>
    </row>
    <row r="119" spans="1:7" ht="11.25">
      <c r="A119" s="13"/>
      <c r="B119" s="70">
        <v>4116</v>
      </c>
      <c r="C119" s="107" t="s">
        <v>388</v>
      </c>
      <c r="D119" s="15"/>
      <c r="E119" s="78">
        <v>169123.2</v>
      </c>
      <c r="F119" s="78">
        <v>169123.2</v>
      </c>
      <c r="G119" s="66"/>
    </row>
    <row r="120" spans="1:7" ht="11.25">
      <c r="A120" s="13"/>
      <c r="B120" s="70">
        <v>4116</v>
      </c>
      <c r="C120" s="107" t="s">
        <v>405</v>
      </c>
      <c r="D120" s="15"/>
      <c r="E120" s="78">
        <v>606193.6</v>
      </c>
      <c r="F120" s="78">
        <v>606193.6</v>
      </c>
      <c r="G120" s="66"/>
    </row>
    <row r="121" spans="1:7" ht="11.25">
      <c r="A121" s="13"/>
      <c r="B121" s="70">
        <v>4116</v>
      </c>
      <c r="C121" s="107" t="s">
        <v>386</v>
      </c>
      <c r="D121" s="15"/>
      <c r="E121" s="78">
        <v>110018.4</v>
      </c>
      <c r="F121" s="78">
        <v>110018.4</v>
      </c>
      <c r="G121" s="66"/>
    </row>
    <row r="122" spans="1:7" ht="11.25">
      <c r="A122" s="13"/>
      <c r="B122" s="70">
        <v>4116</v>
      </c>
      <c r="C122" s="107" t="s">
        <v>431</v>
      </c>
      <c r="D122" s="15"/>
      <c r="E122" s="78"/>
      <c r="F122" s="78"/>
      <c r="G122" s="66">
        <v>242586.25</v>
      </c>
    </row>
    <row r="123" spans="1:7" ht="11.25">
      <c r="A123" s="13"/>
      <c r="B123" s="70">
        <v>4116</v>
      </c>
      <c r="C123" s="107" t="s">
        <v>432</v>
      </c>
      <c r="D123" s="15"/>
      <c r="E123" s="78"/>
      <c r="F123" s="78"/>
      <c r="G123" s="66">
        <v>4123966.25</v>
      </c>
    </row>
    <row r="124" spans="1:7" ht="11.25">
      <c r="A124" s="13"/>
      <c r="B124" s="70">
        <v>4116</v>
      </c>
      <c r="C124" s="107" t="s">
        <v>406</v>
      </c>
      <c r="D124" s="15"/>
      <c r="E124" s="78"/>
      <c r="F124" s="78">
        <v>114393</v>
      </c>
      <c r="G124" s="66"/>
    </row>
    <row r="125" spans="1:7" ht="11.25">
      <c r="A125" s="13"/>
      <c r="B125" s="70">
        <v>4116</v>
      </c>
      <c r="C125" s="107" t="s">
        <v>389</v>
      </c>
      <c r="D125" s="15"/>
      <c r="E125" s="78">
        <v>143139</v>
      </c>
      <c r="F125" s="78">
        <v>143139</v>
      </c>
      <c r="G125" s="66"/>
    </row>
    <row r="126" spans="1:7" ht="11.25">
      <c r="A126" s="13"/>
      <c r="B126" s="70">
        <v>4116</v>
      </c>
      <c r="C126" s="107" t="s">
        <v>390</v>
      </c>
      <c r="D126" s="15"/>
      <c r="E126" s="78">
        <v>151000</v>
      </c>
      <c r="F126" s="78"/>
      <c r="G126" s="66"/>
    </row>
    <row r="127" spans="1:7" ht="11.25">
      <c r="A127" s="13"/>
      <c r="B127" s="70">
        <v>4116</v>
      </c>
      <c r="C127" s="107" t="s">
        <v>407</v>
      </c>
      <c r="D127" s="15"/>
      <c r="E127" s="78">
        <v>400000</v>
      </c>
      <c r="F127" s="78">
        <v>400000</v>
      </c>
      <c r="G127" s="66"/>
    </row>
    <row r="128" spans="1:7" ht="11.25">
      <c r="A128" s="13"/>
      <c r="B128" s="13"/>
      <c r="C128" s="106"/>
      <c r="D128" s="15"/>
      <c r="E128" s="78"/>
      <c r="F128" s="78"/>
      <c r="G128" s="66"/>
    </row>
    <row r="129" spans="1:7" ht="11.25">
      <c r="A129" s="13"/>
      <c r="B129" s="70"/>
      <c r="C129" s="111" t="s">
        <v>224</v>
      </c>
      <c r="D129" s="15"/>
      <c r="E129" s="78"/>
      <c r="F129" s="78"/>
      <c r="G129" s="66"/>
    </row>
    <row r="130" spans="1:7" ht="11.25">
      <c r="A130" s="13"/>
      <c r="B130" s="70">
        <v>4122</v>
      </c>
      <c r="C130" s="111" t="s">
        <v>336</v>
      </c>
      <c r="D130" s="15"/>
      <c r="E130" s="78">
        <v>32000</v>
      </c>
      <c r="F130" s="78">
        <v>32000</v>
      </c>
      <c r="G130" s="66"/>
    </row>
    <row r="131" spans="1:7" ht="11.25">
      <c r="A131" s="13"/>
      <c r="B131" s="70">
        <v>4122</v>
      </c>
      <c r="C131" s="111" t="s">
        <v>337</v>
      </c>
      <c r="D131" s="15">
        <v>0</v>
      </c>
      <c r="E131" s="78">
        <v>149284</v>
      </c>
      <c r="F131" s="78">
        <v>149284</v>
      </c>
      <c r="G131" s="66"/>
    </row>
    <row r="132" spans="1:7" ht="11.25">
      <c r="A132" s="13"/>
      <c r="B132" s="13">
        <v>4122</v>
      </c>
      <c r="C132" s="111" t="s">
        <v>142</v>
      </c>
      <c r="D132" s="15"/>
      <c r="E132" s="78">
        <v>60000</v>
      </c>
      <c r="F132" s="78">
        <v>60000</v>
      </c>
      <c r="G132" s="66"/>
    </row>
    <row r="133" spans="1:7" ht="11.25">
      <c r="A133" s="13"/>
      <c r="B133" s="13">
        <v>4122</v>
      </c>
      <c r="C133" s="111" t="s">
        <v>225</v>
      </c>
      <c r="D133" s="15"/>
      <c r="E133" s="78">
        <v>540000</v>
      </c>
      <c r="F133" s="78">
        <v>540000</v>
      </c>
      <c r="G133" s="66"/>
    </row>
    <row r="134" spans="1:7" ht="11.25">
      <c r="A134" s="13"/>
      <c r="B134" s="13">
        <v>4122</v>
      </c>
      <c r="C134" s="111" t="s">
        <v>143</v>
      </c>
      <c r="D134" s="15"/>
      <c r="E134" s="78">
        <v>400000</v>
      </c>
      <c r="F134" s="78">
        <v>400000</v>
      </c>
      <c r="G134" s="66"/>
    </row>
    <row r="135" spans="1:7" ht="11.25">
      <c r="A135" s="13"/>
      <c r="B135" s="13">
        <v>4122</v>
      </c>
      <c r="C135" s="111" t="s">
        <v>226</v>
      </c>
      <c r="D135" s="15"/>
      <c r="E135" s="78">
        <v>2500000</v>
      </c>
      <c r="F135" s="78">
        <v>2500000</v>
      </c>
      <c r="G135" s="66"/>
    </row>
    <row r="136" spans="1:7" ht="11.25">
      <c r="A136" s="13"/>
      <c r="B136" s="13">
        <v>4122</v>
      </c>
      <c r="C136" s="111" t="s">
        <v>227</v>
      </c>
      <c r="D136" s="15"/>
      <c r="E136" s="78">
        <v>30000</v>
      </c>
      <c r="F136" s="78">
        <v>30000</v>
      </c>
      <c r="G136" s="66"/>
    </row>
    <row r="137" spans="1:7" ht="11.25">
      <c r="A137" s="13"/>
      <c r="B137" s="13">
        <v>4122</v>
      </c>
      <c r="C137" s="111" t="s">
        <v>391</v>
      </c>
      <c r="D137" s="15"/>
      <c r="E137" s="78">
        <v>334388</v>
      </c>
      <c r="F137" s="78">
        <v>334388</v>
      </c>
      <c r="G137" s="66"/>
    </row>
    <row r="138" spans="1:7" ht="11.25">
      <c r="A138" s="13"/>
      <c r="B138" s="13">
        <v>4122</v>
      </c>
      <c r="C138" s="111" t="s">
        <v>408</v>
      </c>
      <c r="D138" s="15"/>
      <c r="E138" s="78"/>
      <c r="F138" s="78">
        <v>40924.8</v>
      </c>
      <c r="G138" s="66"/>
    </row>
    <row r="139" spans="1:7" ht="11.25">
      <c r="A139" s="13"/>
      <c r="B139" s="13">
        <v>4122</v>
      </c>
      <c r="C139" s="111" t="s">
        <v>409</v>
      </c>
      <c r="D139" s="15"/>
      <c r="E139" s="78"/>
      <c r="F139" s="78">
        <v>73180.8</v>
      </c>
      <c r="G139" s="66"/>
    </row>
    <row r="140" spans="1:7" ht="11.25">
      <c r="A140" s="13"/>
      <c r="B140" s="13">
        <v>4122</v>
      </c>
      <c r="C140" s="111" t="s">
        <v>410</v>
      </c>
      <c r="D140" s="15"/>
      <c r="E140" s="78"/>
      <c r="F140" s="78">
        <v>41769</v>
      </c>
      <c r="G140" s="66"/>
    </row>
    <row r="141" spans="1:7" ht="11.25">
      <c r="A141" s="13"/>
      <c r="B141" s="70"/>
      <c r="C141" s="112"/>
      <c r="D141" s="15"/>
      <c r="E141" s="78"/>
      <c r="F141" s="78"/>
      <c r="G141" s="66"/>
    </row>
    <row r="142" spans="1:7" ht="11.25">
      <c r="A142" s="13"/>
      <c r="B142" s="70"/>
      <c r="C142" s="111" t="s">
        <v>228</v>
      </c>
      <c r="D142" s="15"/>
      <c r="E142" s="78"/>
      <c r="F142" s="78"/>
      <c r="G142" s="66"/>
    </row>
    <row r="143" spans="1:7" ht="11.25">
      <c r="A143" s="13"/>
      <c r="B143" s="70">
        <v>4216</v>
      </c>
      <c r="C143" s="107" t="s">
        <v>431</v>
      </c>
      <c r="D143" s="15">
        <v>18000000</v>
      </c>
      <c r="E143" s="78">
        <v>0</v>
      </c>
      <c r="F143" s="78"/>
      <c r="G143" s="66">
        <v>1913122.6</v>
      </c>
    </row>
    <row r="144" spans="1:7" ht="11.25">
      <c r="A144" s="13"/>
      <c r="B144" s="70">
        <v>4216</v>
      </c>
      <c r="C144" s="107" t="s">
        <v>432</v>
      </c>
      <c r="D144" s="15"/>
      <c r="E144" s="78"/>
      <c r="F144" s="78"/>
      <c r="G144" s="66">
        <v>32523082.5</v>
      </c>
    </row>
    <row r="145" spans="1:7" ht="11.25">
      <c r="A145" s="13"/>
      <c r="B145" s="70">
        <v>4216</v>
      </c>
      <c r="C145" s="106" t="s">
        <v>430</v>
      </c>
      <c r="D145" s="15"/>
      <c r="E145" s="78"/>
      <c r="F145" s="78"/>
      <c r="G145" s="66">
        <v>3864876</v>
      </c>
    </row>
    <row r="146" spans="1:7" ht="11.25">
      <c r="A146" s="13"/>
      <c r="B146" s="70">
        <v>4216</v>
      </c>
      <c r="C146" s="106" t="s">
        <v>453</v>
      </c>
      <c r="D146" s="15"/>
      <c r="E146" s="78"/>
      <c r="F146" s="78"/>
      <c r="G146" s="66">
        <v>3500000</v>
      </c>
    </row>
    <row r="147" spans="1:7" ht="11.25">
      <c r="A147" s="13"/>
      <c r="B147" s="70">
        <v>4216</v>
      </c>
      <c r="C147" s="106" t="s">
        <v>406</v>
      </c>
      <c r="D147" s="15"/>
      <c r="E147" s="78"/>
      <c r="F147" s="78">
        <v>269894</v>
      </c>
      <c r="G147" s="66"/>
    </row>
    <row r="148" spans="1:7" ht="11.25">
      <c r="A148" s="13"/>
      <c r="B148" s="70">
        <v>4216</v>
      </c>
      <c r="C148" s="106" t="s">
        <v>389</v>
      </c>
      <c r="D148" s="15"/>
      <c r="E148" s="78">
        <v>551861</v>
      </c>
      <c r="F148" s="78">
        <v>195688</v>
      </c>
      <c r="G148" s="66"/>
    </row>
    <row r="149" spans="1:7" ht="11.25">
      <c r="A149" s="13"/>
      <c r="B149" s="70"/>
      <c r="C149" s="106"/>
      <c r="D149" s="15"/>
      <c r="E149" s="78"/>
      <c r="F149" s="78"/>
      <c r="G149" s="66"/>
    </row>
    <row r="150" spans="1:7" ht="11.25">
      <c r="A150" s="13"/>
      <c r="B150" s="70"/>
      <c r="C150" s="111" t="s">
        <v>229</v>
      </c>
      <c r="D150" s="15"/>
      <c r="E150" s="78"/>
      <c r="F150" s="78"/>
      <c r="G150" s="66"/>
    </row>
    <row r="151" spans="1:7" ht="11.25">
      <c r="A151" s="13"/>
      <c r="B151" s="70">
        <v>4222</v>
      </c>
      <c r="C151" s="106" t="s">
        <v>338</v>
      </c>
      <c r="D151" s="15"/>
      <c r="E151" s="78">
        <v>150000</v>
      </c>
      <c r="F151" s="78"/>
      <c r="G151" s="66"/>
    </row>
    <row r="152" spans="1:7" ht="11.25">
      <c r="A152" s="13"/>
      <c r="B152" s="13"/>
      <c r="C152" s="106"/>
      <c r="D152" s="15"/>
      <c r="E152" s="78"/>
      <c r="F152" s="78"/>
      <c r="G152" s="66"/>
    </row>
    <row r="153" spans="1:7" ht="11.25">
      <c r="A153" s="13">
        <v>6330</v>
      </c>
      <c r="B153" s="13">
        <v>4131</v>
      </c>
      <c r="C153" s="106" t="s">
        <v>339</v>
      </c>
      <c r="D153" s="15">
        <v>600000</v>
      </c>
      <c r="E153" s="78">
        <v>600000</v>
      </c>
      <c r="F153" s="78">
        <v>597010.4</v>
      </c>
      <c r="G153" s="66">
        <v>600000</v>
      </c>
    </row>
    <row r="154" spans="3:7" ht="11.25">
      <c r="C154" s="107"/>
      <c r="G154" s="66"/>
    </row>
    <row r="155" spans="1:8" ht="12.75">
      <c r="A155" s="63" t="s">
        <v>11</v>
      </c>
      <c r="B155" s="64"/>
      <c r="C155" s="113"/>
      <c r="D155" s="65">
        <f>D10+D29+D92+D108</f>
        <v>145480643.48000002</v>
      </c>
      <c r="E155" s="65">
        <f>E10+E29+E92+E108</f>
        <v>143979370.51</v>
      </c>
      <c r="F155" s="35">
        <f>F10+F29+F92+F108</f>
        <v>112029563.47</v>
      </c>
      <c r="G155" s="82">
        <f>G10+G29+G92+G108</f>
        <v>193232816.6</v>
      </c>
      <c r="H155" s="66"/>
    </row>
    <row r="156" spans="1:7" ht="11.25">
      <c r="A156" s="6"/>
      <c r="C156" s="107"/>
      <c r="G156" s="66"/>
    </row>
    <row r="157" spans="1:7" ht="11.25">
      <c r="A157" s="6"/>
      <c r="C157" s="107"/>
      <c r="G157" s="66"/>
    </row>
    <row r="158" spans="1:7" ht="11.25">
      <c r="A158" s="11" t="s">
        <v>12</v>
      </c>
      <c r="B158" s="4"/>
      <c r="C158" s="109"/>
      <c r="D158" s="33">
        <f>SUM(D159:D181)</f>
        <v>72039108</v>
      </c>
      <c r="E158" s="33">
        <f>SUM(E159:E181)</f>
        <v>95098191</v>
      </c>
      <c r="F158" s="34">
        <f>SUM(F159:F181)</f>
        <v>8912592.27</v>
      </c>
      <c r="G158" s="82">
        <f>SUM(G159:G180)</f>
        <v>31588483</v>
      </c>
    </row>
    <row r="159" spans="3:7" ht="11.25">
      <c r="C159" s="107"/>
      <c r="G159" s="66"/>
    </row>
    <row r="160" spans="2:8" ht="14.25" customHeight="1">
      <c r="B160" s="13">
        <v>8115</v>
      </c>
      <c r="C160" s="106" t="s">
        <v>340</v>
      </c>
      <c r="D160" s="15">
        <v>35000000</v>
      </c>
      <c r="E160" s="78">
        <v>40059083</v>
      </c>
      <c r="F160" s="78">
        <v>710210.09</v>
      </c>
      <c r="G160" s="66">
        <v>36000000</v>
      </c>
      <c r="H160" s="10" t="s">
        <v>2</v>
      </c>
    </row>
    <row r="161" spans="2:8" ht="14.25" customHeight="1">
      <c r="B161" s="13"/>
      <c r="C161" s="106"/>
      <c r="D161" s="15"/>
      <c r="E161" s="78"/>
      <c r="F161" s="78"/>
      <c r="G161" s="66"/>
      <c r="H161" s="10"/>
    </row>
    <row r="162" spans="2:8" ht="11.25">
      <c r="B162" s="13">
        <v>8123</v>
      </c>
      <c r="C162" s="106" t="s">
        <v>144</v>
      </c>
      <c r="D162" s="15"/>
      <c r="E162" s="78"/>
      <c r="F162" s="78"/>
      <c r="G162" s="66"/>
      <c r="H162" s="10"/>
    </row>
    <row r="163" spans="2:7" ht="11.25">
      <c r="B163" s="13"/>
      <c r="C163" s="106" t="s">
        <v>341</v>
      </c>
      <c r="D163" s="15">
        <v>40000000</v>
      </c>
      <c r="E163" s="78">
        <v>40000000</v>
      </c>
      <c r="F163" s="78">
        <v>1986847.77</v>
      </c>
      <c r="G163" s="66"/>
    </row>
    <row r="164" spans="2:7" ht="11.25">
      <c r="B164" s="13"/>
      <c r="C164" s="106" t="s">
        <v>459</v>
      </c>
      <c r="D164" s="15"/>
      <c r="E164" s="78"/>
      <c r="F164" s="78"/>
      <c r="G164" s="66">
        <v>15000000</v>
      </c>
    </row>
    <row r="165" spans="2:7" ht="11.25">
      <c r="B165" s="13"/>
      <c r="C165" s="106" t="s">
        <v>342</v>
      </c>
      <c r="D165" s="15">
        <v>10000000</v>
      </c>
      <c r="E165" s="78">
        <v>10000000</v>
      </c>
      <c r="F165" s="78"/>
      <c r="G165" s="66">
        <v>40000000</v>
      </c>
    </row>
    <row r="166" spans="2:7" ht="11.25">
      <c r="B166" s="13"/>
      <c r="C166" s="106" t="s">
        <v>269</v>
      </c>
      <c r="D166" s="15">
        <v>20000000</v>
      </c>
      <c r="E166" s="78">
        <v>20000000</v>
      </c>
      <c r="F166" s="78">
        <v>15607252.12</v>
      </c>
      <c r="G166" s="66">
        <v>0</v>
      </c>
    </row>
    <row r="167" spans="2:7" ht="11.25">
      <c r="B167" s="13"/>
      <c r="C167" s="106"/>
      <c r="D167" s="15"/>
      <c r="E167" s="78"/>
      <c r="F167" s="78"/>
      <c r="G167" s="66"/>
    </row>
    <row r="168" spans="2:7" ht="11.25">
      <c r="B168" s="13">
        <v>8124</v>
      </c>
      <c r="C168" s="106" t="s">
        <v>145</v>
      </c>
      <c r="D168" s="15"/>
      <c r="E168" s="78"/>
      <c r="F168" s="78"/>
      <c r="G168" s="66"/>
    </row>
    <row r="169" spans="2:7" ht="11.25">
      <c r="B169" s="13"/>
      <c r="C169" s="106" t="s">
        <v>146</v>
      </c>
      <c r="D169" s="15">
        <v>-70000</v>
      </c>
      <c r="E169" s="78">
        <v>-70000</v>
      </c>
      <c r="F169" s="78">
        <v>-41264</v>
      </c>
      <c r="G169" s="66">
        <v>-70000</v>
      </c>
    </row>
    <row r="170" spans="2:7" ht="11.25">
      <c r="B170" s="13"/>
      <c r="C170" s="106" t="s">
        <v>97</v>
      </c>
      <c r="D170" s="15">
        <v>-2000004</v>
      </c>
      <c r="E170" s="78">
        <v>-2000004</v>
      </c>
      <c r="F170" s="78">
        <v>-1333336</v>
      </c>
      <c r="G170" s="66">
        <v>-2000004</v>
      </c>
    </row>
    <row r="171" spans="2:7" ht="11.25">
      <c r="B171" s="13"/>
      <c r="C171" s="106" t="s">
        <v>147</v>
      </c>
      <c r="D171" s="15">
        <v>-1299600</v>
      </c>
      <c r="E171" s="78">
        <v>-1299600</v>
      </c>
      <c r="F171" s="78">
        <v>-866400</v>
      </c>
      <c r="G171" s="66">
        <v>-1299600</v>
      </c>
    </row>
    <row r="172" spans="2:7" ht="11.25">
      <c r="B172" s="13"/>
      <c r="C172" s="106" t="s">
        <v>343</v>
      </c>
      <c r="D172" s="15">
        <v>-3123288</v>
      </c>
      <c r="E172" s="78">
        <v>-3123288</v>
      </c>
      <c r="F172" s="78">
        <v>-2082192</v>
      </c>
      <c r="G172" s="66">
        <v>-2241913</v>
      </c>
    </row>
    <row r="173" spans="2:7" ht="11.25">
      <c r="B173" s="13"/>
      <c r="C173" s="106" t="s">
        <v>230</v>
      </c>
      <c r="D173" s="15">
        <v>-1800000</v>
      </c>
      <c r="E173" s="78">
        <v>-1800000</v>
      </c>
      <c r="F173" s="78">
        <v>-1200000</v>
      </c>
      <c r="G173" s="66">
        <v>-1800000</v>
      </c>
    </row>
    <row r="174" spans="2:7" ht="11.25">
      <c r="B174" s="13"/>
      <c r="C174" s="106" t="s">
        <v>231</v>
      </c>
      <c r="D174" s="15">
        <v>-6000000</v>
      </c>
      <c r="E174" s="78">
        <v>-6000000</v>
      </c>
      <c r="F174" s="78">
        <v>-4000000</v>
      </c>
      <c r="G174" s="66">
        <v>-6000000</v>
      </c>
    </row>
    <row r="175" spans="2:7" ht="11.25">
      <c r="B175" s="13"/>
      <c r="C175" s="106" t="s">
        <v>270</v>
      </c>
      <c r="D175" s="15">
        <v>-668000</v>
      </c>
      <c r="E175" s="78">
        <v>-668000</v>
      </c>
      <c r="F175" s="78"/>
      <c r="G175" s="66">
        <v>-4000000</v>
      </c>
    </row>
    <row r="176" spans="2:8" ht="11.25">
      <c r="B176" s="13"/>
      <c r="C176" s="106" t="s">
        <v>273</v>
      </c>
      <c r="D176" s="15">
        <v>-18000000</v>
      </c>
      <c r="E176" s="78">
        <v>0</v>
      </c>
      <c r="F176" s="78"/>
      <c r="G176" s="66">
        <v>-27000000</v>
      </c>
      <c r="H176" s="1" t="s">
        <v>433</v>
      </c>
    </row>
    <row r="177" spans="2:8" ht="11.25">
      <c r="B177" s="13"/>
      <c r="C177" s="106" t="s">
        <v>460</v>
      </c>
      <c r="D177" s="15"/>
      <c r="E177" s="78"/>
      <c r="F177" s="78"/>
      <c r="G177" s="66">
        <v>-15000000</v>
      </c>
      <c r="H177" s="1" t="s">
        <v>433</v>
      </c>
    </row>
    <row r="178" spans="2:7" ht="11.25">
      <c r="B178" s="13"/>
      <c r="C178" s="106"/>
      <c r="D178" s="15"/>
      <c r="E178" s="78"/>
      <c r="F178" s="78"/>
      <c r="G178" s="66"/>
    </row>
    <row r="179" spans="2:8" ht="11.25">
      <c r="B179" s="13">
        <v>8901</v>
      </c>
      <c r="C179" s="106" t="s">
        <v>148</v>
      </c>
      <c r="D179" s="15"/>
      <c r="E179" s="78"/>
      <c r="F179" s="78">
        <v>131474.29</v>
      </c>
      <c r="G179" s="66"/>
      <c r="H179" s="1">
        <f>SUM(G169:G177)</f>
        <v>-59411517</v>
      </c>
    </row>
    <row r="180" spans="2:7" ht="11.25">
      <c r="B180" s="13"/>
      <c r="C180" s="106"/>
      <c r="D180" s="78"/>
      <c r="E180" s="78"/>
      <c r="G180" s="66"/>
    </row>
    <row r="181" spans="3:7" ht="11.25">
      <c r="C181" s="107"/>
      <c r="G181" s="66"/>
    </row>
    <row r="182" spans="1:8" ht="11.25">
      <c r="A182" s="28"/>
      <c r="B182" s="29"/>
      <c r="C182" s="114"/>
      <c r="D182" s="30"/>
      <c r="E182" s="30"/>
      <c r="F182" s="32"/>
      <c r="G182" s="66"/>
      <c r="H182" s="66"/>
    </row>
    <row r="183" spans="1:8" ht="12">
      <c r="A183" s="67" t="s">
        <v>13</v>
      </c>
      <c r="B183" s="64"/>
      <c r="C183" s="113"/>
      <c r="D183" s="65">
        <f>D155+D158</f>
        <v>217519751.48000002</v>
      </c>
      <c r="E183" s="65">
        <f>E155+E158</f>
        <v>239077561.51</v>
      </c>
      <c r="F183" s="35">
        <f>F155+F158</f>
        <v>120942155.74</v>
      </c>
      <c r="G183" s="82">
        <f>G155+G158</f>
        <v>224821299.6</v>
      </c>
      <c r="H183" s="66"/>
    </row>
    <row r="184" spans="1:8" ht="11.25">
      <c r="A184" s="28"/>
      <c r="B184" s="29"/>
      <c r="C184" s="114"/>
      <c r="D184" s="30"/>
      <c r="E184" s="30"/>
      <c r="F184" s="32"/>
      <c r="G184" s="66"/>
      <c r="H184" s="66"/>
    </row>
    <row r="185" spans="1:8" s="7" customFormat="1" ht="11.25">
      <c r="A185" s="25"/>
      <c r="C185" s="112"/>
      <c r="D185" s="75"/>
      <c r="E185" s="75"/>
      <c r="F185" s="40"/>
      <c r="G185" s="66"/>
      <c r="H185" s="15"/>
    </row>
    <row r="186" spans="3:7" ht="11.25">
      <c r="C186" s="107"/>
      <c r="G186" s="66"/>
    </row>
    <row r="187" spans="1:7" ht="12.75">
      <c r="A187" s="12" t="s">
        <v>24</v>
      </c>
      <c r="B187" s="4"/>
      <c r="C187" s="109"/>
      <c r="D187" s="20"/>
      <c r="E187" s="20"/>
      <c r="G187" s="66"/>
    </row>
    <row r="188" spans="1:7" ht="11.25">
      <c r="A188" s="5" t="s">
        <v>93</v>
      </c>
      <c r="B188" s="5" t="s">
        <v>0</v>
      </c>
      <c r="C188" s="107"/>
      <c r="G188" s="66"/>
    </row>
    <row r="189" spans="1:7" ht="11.25">
      <c r="A189" s="21"/>
      <c r="B189" s="5"/>
      <c r="C189" s="107"/>
      <c r="G189" s="66"/>
    </row>
    <row r="190" spans="1:7" ht="11.25">
      <c r="A190" s="70"/>
      <c r="B190" s="70"/>
      <c r="C190" s="85" t="s">
        <v>36</v>
      </c>
      <c r="D190" s="88">
        <f>SUM(D191:D192)</f>
        <v>177000</v>
      </c>
      <c r="E190" s="88">
        <f>SUM(E191:E192)</f>
        <v>177000</v>
      </c>
      <c r="F190" s="88">
        <f>SUM(F191:F192)</f>
        <v>88309</v>
      </c>
      <c r="G190" s="98">
        <f>SUM(G191:G192)</f>
        <v>177000</v>
      </c>
    </row>
    <row r="191" spans="1:7" ht="11.25">
      <c r="A191" s="70">
        <v>0</v>
      </c>
      <c r="B191" s="70">
        <v>1014</v>
      </c>
      <c r="C191" s="111" t="s">
        <v>37</v>
      </c>
      <c r="D191" s="89">
        <v>160000</v>
      </c>
      <c r="E191" s="89">
        <v>160000</v>
      </c>
      <c r="F191" s="89">
        <v>88309</v>
      </c>
      <c r="G191" s="66">
        <v>160000</v>
      </c>
    </row>
    <row r="192" spans="1:7" ht="11.25">
      <c r="A192" s="70">
        <v>8009</v>
      </c>
      <c r="B192" s="70">
        <v>1032</v>
      </c>
      <c r="C192" s="111" t="s">
        <v>38</v>
      </c>
      <c r="D192" s="89">
        <v>17000</v>
      </c>
      <c r="E192" s="89">
        <v>17000</v>
      </c>
      <c r="F192" s="89"/>
      <c r="G192" s="66">
        <v>17000</v>
      </c>
    </row>
    <row r="193" spans="1:7" ht="11.25">
      <c r="A193" s="70"/>
      <c r="B193" s="70"/>
      <c r="C193" s="111"/>
      <c r="D193" s="89"/>
      <c r="E193" s="89"/>
      <c r="F193" s="89"/>
      <c r="G193" s="66"/>
    </row>
    <row r="194" spans="1:7" ht="11.25">
      <c r="A194" s="70"/>
      <c r="B194" s="70"/>
      <c r="C194" s="85" t="s">
        <v>39</v>
      </c>
      <c r="D194" s="88">
        <f>SUM(D195:D197)</f>
        <v>4800000</v>
      </c>
      <c r="E194" s="88">
        <f>SUM(E195:E197)</f>
        <v>4050000</v>
      </c>
      <c r="F194" s="88">
        <f>SUM(F195:F197)</f>
        <v>3189235.17</v>
      </c>
      <c r="G194" s="98">
        <f>SUM(G195:G197)</f>
        <v>3600000</v>
      </c>
    </row>
    <row r="195" spans="1:7" ht="11.25">
      <c r="A195" s="70">
        <v>10</v>
      </c>
      <c r="B195" s="70">
        <v>2212</v>
      </c>
      <c r="C195" s="111" t="s">
        <v>91</v>
      </c>
      <c r="D195" s="89">
        <v>3000000</v>
      </c>
      <c r="E195" s="89">
        <v>3050000</v>
      </c>
      <c r="F195" s="89">
        <v>2708071.38</v>
      </c>
      <c r="G195" s="66">
        <v>3000000</v>
      </c>
    </row>
    <row r="196" spans="1:7" ht="11.25">
      <c r="A196" s="70">
        <v>12</v>
      </c>
      <c r="B196" s="70">
        <v>2212</v>
      </c>
      <c r="C196" s="111" t="s">
        <v>149</v>
      </c>
      <c r="D196" s="89">
        <v>1200000</v>
      </c>
      <c r="E196" s="89">
        <v>400000</v>
      </c>
      <c r="F196" s="89"/>
      <c r="G196" s="66"/>
    </row>
    <row r="197" spans="1:7" ht="11.25">
      <c r="A197" s="70">
        <v>0</v>
      </c>
      <c r="B197" s="70">
        <v>2292</v>
      </c>
      <c r="C197" s="111" t="s">
        <v>150</v>
      </c>
      <c r="D197" s="89">
        <v>600000</v>
      </c>
      <c r="E197" s="89">
        <v>600000</v>
      </c>
      <c r="F197" s="89">
        <v>481163.79</v>
      </c>
      <c r="G197" s="66">
        <v>600000</v>
      </c>
    </row>
    <row r="198" spans="1:7" ht="11.25">
      <c r="A198" s="70"/>
      <c r="B198" s="70"/>
      <c r="C198" s="111"/>
      <c r="D198" s="89"/>
      <c r="E198" s="89"/>
      <c r="F198" s="89"/>
      <c r="G198" s="66"/>
    </row>
    <row r="199" spans="1:7" ht="11.25">
      <c r="A199" s="70"/>
      <c r="B199" s="70"/>
      <c r="C199" s="85" t="s">
        <v>40</v>
      </c>
      <c r="D199" s="88">
        <f>SUM(D200:D203)</f>
        <v>1043400</v>
      </c>
      <c r="E199" s="88">
        <f>SUM(E200:E203)</f>
        <v>794800</v>
      </c>
      <c r="F199" s="88">
        <f>SUM(F200:F203)</f>
        <v>575595.5499999999</v>
      </c>
      <c r="G199" s="98">
        <f>SUM(G200:G203)</f>
        <v>848100</v>
      </c>
    </row>
    <row r="200" spans="1:7" ht="11.25">
      <c r="A200" s="70">
        <v>20</v>
      </c>
      <c r="B200" s="70">
        <v>2310</v>
      </c>
      <c r="C200" s="111" t="s">
        <v>41</v>
      </c>
      <c r="D200" s="89">
        <v>30000</v>
      </c>
      <c r="E200" s="89">
        <v>30000</v>
      </c>
      <c r="F200" s="89">
        <v>7845.6</v>
      </c>
      <c r="G200" s="66">
        <v>30000</v>
      </c>
    </row>
    <row r="201" spans="1:9" ht="11.25">
      <c r="A201" s="70">
        <v>0</v>
      </c>
      <c r="B201" s="70">
        <v>2310</v>
      </c>
      <c r="C201" s="111" t="s">
        <v>151</v>
      </c>
      <c r="D201" s="89">
        <v>512400</v>
      </c>
      <c r="E201" s="89">
        <v>513700</v>
      </c>
      <c r="F201" s="89">
        <v>513700</v>
      </c>
      <c r="G201" s="66">
        <v>517100</v>
      </c>
      <c r="H201" s="76" t="s">
        <v>344</v>
      </c>
      <c r="I201" s="5"/>
    </row>
    <row r="202" spans="1:8" ht="11.25">
      <c r="A202" s="70">
        <v>0</v>
      </c>
      <c r="B202" s="70">
        <v>2310</v>
      </c>
      <c r="C202" s="111" t="s">
        <v>152</v>
      </c>
      <c r="D202" s="89">
        <v>1000</v>
      </c>
      <c r="E202" s="89">
        <v>1100</v>
      </c>
      <c r="F202" s="89">
        <v>1025</v>
      </c>
      <c r="G202" s="66">
        <v>1000</v>
      </c>
      <c r="H202" s="76"/>
    </row>
    <row r="203" spans="1:7" ht="11.25">
      <c r="A203" s="70">
        <v>21</v>
      </c>
      <c r="B203" s="70">
        <v>2321</v>
      </c>
      <c r="C203" s="111" t="s">
        <v>153</v>
      </c>
      <c r="D203" s="89">
        <v>500000</v>
      </c>
      <c r="E203" s="89">
        <v>250000</v>
      </c>
      <c r="F203" s="89">
        <v>53024.95</v>
      </c>
      <c r="G203" s="66">
        <v>300000</v>
      </c>
    </row>
    <row r="204" spans="1:8" ht="11.25">
      <c r="A204" s="70"/>
      <c r="B204" s="70"/>
      <c r="C204" s="111"/>
      <c r="D204" s="89"/>
      <c r="E204" s="89"/>
      <c r="F204" s="89"/>
      <c r="G204" s="66"/>
      <c r="H204" s="62"/>
    </row>
    <row r="205" spans="1:7" ht="11.25">
      <c r="A205" s="70"/>
      <c r="B205" s="70"/>
      <c r="C205" s="85" t="s">
        <v>42</v>
      </c>
      <c r="D205" s="88">
        <f>SUM(D207:D252)</f>
        <v>9401163.48</v>
      </c>
      <c r="E205" s="88">
        <f>SUM(E207:E252)</f>
        <v>11001570.13</v>
      </c>
      <c r="F205" s="88">
        <f>SUM(F207:F252)</f>
        <v>8707525.23</v>
      </c>
      <c r="G205" s="98">
        <f>SUM(G207:G252)</f>
        <v>11534687</v>
      </c>
    </row>
    <row r="206" spans="1:7" ht="11.25">
      <c r="A206" s="70" t="s">
        <v>154</v>
      </c>
      <c r="B206" s="70"/>
      <c r="C206" s="115"/>
      <c r="D206" s="88"/>
      <c r="E206" s="88"/>
      <c r="F206" s="88"/>
      <c r="G206" s="82"/>
    </row>
    <row r="207" spans="1:7" ht="11.25">
      <c r="A207" s="70">
        <v>1</v>
      </c>
      <c r="B207" s="70">
        <v>3111</v>
      </c>
      <c r="C207" s="111" t="s">
        <v>64</v>
      </c>
      <c r="D207" s="89">
        <v>1000000</v>
      </c>
      <c r="E207" s="89">
        <v>1000000</v>
      </c>
      <c r="F207" s="89">
        <v>751000</v>
      </c>
      <c r="G207" s="66">
        <v>1000000</v>
      </c>
    </row>
    <row r="208" spans="1:7" ht="11.25">
      <c r="A208" s="70"/>
      <c r="B208" s="70"/>
      <c r="C208" s="111" t="s">
        <v>443</v>
      </c>
      <c r="D208" s="89"/>
      <c r="E208" s="89"/>
      <c r="F208" s="89"/>
      <c r="G208" s="66"/>
    </row>
    <row r="209" spans="1:7" ht="11.25">
      <c r="A209" s="70"/>
      <c r="B209" s="70"/>
      <c r="C209" s="111" t="s">
        <v>65</v>
      </c>
      <c r="D209" s="89">
        <v>6277</v>
      </c>
      <c r="E209" s="89">
        <v>6277</v>
      </c>
      <c r="F209" s="89">
        <v>3139</v>
      </c>
      <c r="G209" s="66">
        <v>6277</v>
      </c>
    </row>
    <row r="210" spans="1:7" ht="11.25">
      <c r="A210" s="70"/>
      <c r="B210" s="70"/>
      <c r="C210" s="111" t="s">
        <v>345</v>
      </c>
      <c r="D210" s="89">
        <v>27000</v>
      </c>
      <c r="E210" s="89">
        <v>27000</v>
      </c>
      <c r="F210" s="89">
        <v>13500</v>
      </c>
      <c r="G210" s="66">
        <v>32500</v>
      </c>
    </row>
    <row r="211" spans="1:7" ht="11.25">
      <c r="A211" s="70"/>
      <c r="B211" s="70"/>
      <c r="C211" s="111" t="s">
        <v>392</v>
      </c>
      <c r="D211" s="89"/>
      <c r="E211" s="89">
        <v>188867.2</v>
      </c>
      <c r="F211" s="89">
        <v>188867.2</v>
      </c>
      <c r="G211" s="66"/>
    </row>
    <row r="212" spans="1:7" ht="11.25">
      <c r="A212" s="70"/>
      <c r="B212" s="70"/>
      <c r="C212" s="111" t="s">
        <v>414</v>
      </c>
      <c r="D212" s="89"/>
      <c r="E212" s="89"/>
      <c r="F212" s="89">
        <v>40924.8</v>
      </c>
      <c r="G212" s="66"/>
    </row>
    <row r="213" spans="1:7" ht="11.25">
      <c r="A213" s="70"/>
      <c r="B213" s="70"/>
      <c r="C213" s="111"/>
      <c r="D213" s="89"/>
      <c r="E213" s="89"/>
      <c r="F213" s="89"/>
      <c r="G213" s="66"/>
    </row>
    <row r="214" spans="1:7" ht="11.25">
      <c r="A214" s="70" t="s">
        <v>155</v>
      </c>
      <c r="B214" s="70"/>
      <c r="C214" s="111"/>
      <c r="D214" s="89"/>
      <c r="E214" s="89"/>
      <c r="F214" s="89"/>
      <c r="G214" s="66"/>
    </row>
    <row r="215" spans="1:7" ht="11.25">
      <c r="A215" s="70">
        <v>2</v>
      </c>
      <c r="B215" s="70">
        <v>3111</v>
      </c>
      <c r="C215" s="111" t="s">
        <v>66</v>
      </c>
      <c r="D215" s="89">
        <v>1050000</v>
      </c>
      <c r="E215" s="89">
        <v>1050000</v>
      </c>
      <c r="F215" s="89">
        <v>789000</v>
      </c>
      <c r="G215" s="66">
        <v>1050000</v>
      </c>
    </row>
    <row r="216" spans="1:7" ht="11.25">
      <c r="A216" s="70"/>
      <c r="B216" s="70"/>
      <c r="C216" s="111" t="s">
        <v>440</v>
      </c>
      <c r="D216" s="89"/>
      <c r="E216" s="89"/>
      <c r="F216" s="89"/>
      <c r="G216" s="66"/>
    </row>
    <row r="217" spans="1:7" ht="11.25">
      <c r="A217" s="70"/>
      <c r="B217" s="70"/>
      <c r="C217" s="111" t="s">
        <v>67</v>
      </c>
      <c r="D217" s="89">
        <v>91075</v>
      </c>
      <c r="E217" s="89">
        <v>92025</v>
      </c>
      <c r="F217" s="89">
        <v>45538</v>
      </c>
      <c r="G217" s="66">
        <v>92025</v>
      </c>
    </row>
    <row r="218" spans="1:8" ht="11.25">
      <c r="A218" s="70"/>
      <c r="B218" s="70"/>
      <c r="C218" s="111" t="s">
        <v>346</v>
      </c>
      <c r="D218" s="89">
        <v>27000</v>
      </c>
      <c r="E218" s="89">
        <v>27000</v>
      </c>
      <c r="F218" s="89">
        <v>13500</v>
      </c>
      <c r="G218" s="66">
        <v>32500</v>
      </c>
      <c r="H218" s="95"/>
    </row>
    <row r="219" spans="1:7" ht="11.25">
      <c r="A219" s="70"/>
      <c r="B219" s="70"/>
      <c r="C219" s="111" t="s">
        <v>347</v>
      </c>
      <c r="D219" s="89"/>
      <c r="E219" s="89">
        <v>169123.2</v>
      </c>
      <c r="F219" s="89">
        <v>169123.2</v>
      </c>
      <c r="G219" s="66"/>
    </row>
    <row r="220" spans="1:7" ht="11.25">
      <c r="A220" s="70"/>
      <c r="B220" s="70"/>
      <c r="C220" s="111" t="s">
        <v>441</v>
      </c>
      <c r="D220" s="89"/>
      <c r="E220" s="89"/>
      <c r="F220" s="89"/>
      <c r="G220" s="66">
        <v>499378</v>
      </c>
    </row>
    <row r="221" spans="1:7" ht="11.25">
      <c r="A221" s="70"/>
      <c r="B221" s="70"/>
      <c r="C221" s="111" t="s">
        <v>442</v>
      </c>
      <c r="D221" s="89"/>
      <c r="E221" s="89"/>
      <c r="F221" s="89"/>
      <c r="G221" s="66">
        <v>88125</v>
      </c>
    </row>
    <row r="222" spans="1:7" ht="11.25">
      <c r="A222" s="70"/>
      <c r="B222" s="70"/>
      <c r="C222" s="111"/>
      <c r="D222" s="89"/>
      <c r="E222" s="89"/>
      <c r="F222" s="89"/>
      <c r="G222" s="66"/>
    </row>
    <row r="223" spans="1:7" ht="11.25">
      <c r="A223" s="70" t="s">
        <v>59</v>
      </c>
      <c r="B223" s="70"/>
      <c r="C223" s="111"/>
      <c r="D223" s="89"/>
      <c r="E223" s="89"/>
      <c r="F223" s="89"/>
      <c r="G223" s="66"/>
    </row>
    <row r="224" spans="1:8" ht="11.25">
      <c r="A224" s="70">
        <v>51</v>
      </c>
      <c r="B224" s="70">
        <v>3113</v>
      </c>
      <c r="C224" s="111" t="s">
        <v>232</v>
      </c>
      <c r="D224" s="89">
        <v>4432840</v>
      </c>
      <c r="E224" s="89">
        <v>4432840</v>
      </c>
      <c r="F224" s="89">
        <v>3325840</v>
      </c>
      <c r="G224" s="66">
        <v>5044000</v>
      </c>
      <c r="H224" s="1" t="s">
        <v>437</v>
      </c>
    </row>
    <row r="225" spans="1:8" ht="11.25">
      <c r="A225" s="70"/>
      <c r="B225" s="70"/>
      <c r="C225" s="111" t="s">
        <v>261</v>
      </c>
      <c r="D225" s="89"/>
      <c r="E225" s="89"/>
      <c r="F225" s="89"/>
      <c r="G225" s="66"/>
      <c r="H225" s="1" t="s">
        <v>438</v>
      </c>
    </row>
    <row r="226" spans="1:7" ht="11.25">
      <c r="A226" s="70"/>
      <c r="B226" s="70"/>
      <c r="C226" s="111" t="s">
        <v>233</v>
      </c>
      <c r="D226" s="89">
        <v>67165.75</v>
      </c>
      <c r="E226" s="89">
        <v>56379</v>
      </c>
      <c r="F226" s="89">
        <v>28189.5</v>
      </c>
      <c r="G226" s="66">
        <v>56379</v>
      </c>
    </row>
    <row r="227" spans="1:7" ht="11.25">
      <c r="A227" s="70"/>
      <c r="B227" s="70"/>
      <c r="C227" s="111" t="s">
        <v>234</v>
      </c>
      <c r="D227" s="89"/>
      <c r="E227" s="89">
        <v>24388</v>
      </c>
      <c r="F227" s="89">
        <v>24388</v>
      </c>
      <c r="G227" s="66"/>
    </row>
    <row r="228" spans="1:8" ht="11.25">
      <c r="A228" s="70"/>
      <c r="B228" s="70"/>
      <c r="C228" s="111" t="s">
        <v>348</v>
      </c>
      <c r="D228" s="89"/>
      <c r="E228" s="89">
        <v>32000</v>
      </c>
      <c r="F228" s="89">
        <v>32000</v>
      </c>
      <c r="G228" s="66"/>
      <c r="H228" s="95"/>
    </row>
    <row r="229" spans="1:8" ht="11.25">
      <c r="A229" s="70"/>
      <c r="B229" s="70"/>
      <c r="C229" s="111" t="s">
        <v>415</v>
      </c>
      <c r="D229" s="89"/>
      <c r="E229" s="89">
        <v>606193.6</v>
      </c>
      <c r="F229" s="89">
        <v>606193.6</v>
      </c>
      <c r="G229" s="66"/>
      <c r="H229" s="95"/>
    </row>
    <row r="230" spans="1:8" ht="11.25">
      <c r="A230" s="70"/>
      <c r="B230" s="70"/>
      <c r="C230" s="111" t="s">
        <v>416</v>
      </c>
      <c r="D230" s="89"/>
      <c r="E230" s="89"/>
      <c r="F230" s="89">
        <v>73180.8</v>
      </c>
      <c r="G230" s="66"/>
      <c r="H230" s="95"/>
    </row>
    <row r="231" spans="1:7" ht="11.25">
      <c r="A231" s="70"/>
      <c r="B231" s="70"/>
      <c r="C231" s="111"/>
      <c r="D231" s="89"/>
      <c r="E231" s="89"/>
      <c r="F231" s="89"/>
      <c r="G231" s="66"/>
    </row>
    <row r="232" spans="1:7" ht="11.25">
      <c r="A232" s="70" t="s">
        <v>383</v>
      </c>
      <c r="B232" s="70"/>
      <c r="C232" s="111"/>
      <c r="D232" s="89"/>
      <c r="E232" s="89"/>
      <c r="F232" s="89"/>
      <c r="G232" s="66"/>
    </row>
    <row r="233" spans="1:7" ht="11.25">
      <c r="A233" s="70">
        <v>52</v>
      </c>
      <c r="B233" s="70">
        <v>3114</v>
      </c>
      <c r="C233" s="111" t="s">
        <v>68</v>
      </c>
      <c r="D233" s="89">
        <v>560000</v>
      </c>
      <c r="E233" s="89">
        <v>608000</v>
      </c>
      <c r="F233" s="89">
        <v>467000</v>
      </c>
      <c r="G233" s="66">
        <v>672000</v>
      </c>
    </row>
    <row r="234" spans="1:7" ht="11.25">
      <c r="A234" s="70"/>
      <c r="B234" s="70"/>
      <c r="C234" s="111" t="s">
        <v>262</v>
      </c>
      <c r="D234" s="89"/>
      <c r="E234" s="89"/>
      <c r="F234" s="89"/>
      <c r="G234" s="66"/>
    </row>
    <row r="235" spans="1:7" ht="11.25">
      <c r="A235" s="70"/>
      <c r="B235" s="70"/>
      <c r="C235" s="111" t="s">
        <v>69</v>
      </c>
      <c r="D235" s="89">
        <v>43905</v>
      </c>
      <c r="E235" s="89">
        <v>43905</v>
      </c>
      <c r="F235" s="89">
        <v>32929</v>
      </c>
      <c r="G235" s="66">
        <v>43905</v>
      </c>
    </row>
    <row r="236" spans="1:9" ht="11.25">
      <c r="A236" s="70"/>
      <c r="B236" s="70"/>
      <c r="C236" s="111" t="s">
        <v>235</v>
      </c>
      <c r="D236" s="89"/>
      <c r="E236" s="89">
        <v>310000</v>
      </c>
      <c r="F236" s="89">
        <v>310000</v>
      </c>
      <c r="G236" s="66">
        <v>310000</v>
      </c>
      <c r="I236" s="7"/>
    </row>
    <row r="237" spans="1:9" ht="11.25">
      <c r="A237" s="70"/>
      <c r="B237" s="70"/>
      <c r="C237" s="111" t="s">
        <v>393</v>
      </c>
      <c r="D237" s="89"/>
      <c r="E237" s="89">
        <v>110018.4</v>
      </c>
      <c r="F237" s="89">
        <v>110018.4</v>
      </c>
      <c r="G237" s="66"/>
      <c r="I237" s="7"/>
    </row>
    <row r="238" spans="1:9" ht="11.25">
      <c r="A238" s="70"/>
      <c r="B238" s="70"/>
      <c r="C238" s="111" t="s">
        <v>417</v>
      </c>
      <c r="D238" s="89"/>
      <c r="E238" s="89"/>
      <c r="F238" s="89">
        <v>41769</v>
      </c>
      <c r="G238" s="66"/>
      <c r="I238" s="7"/>
    </row>
    <row r="239" spans="1:9" ht="11.25">
      <c r="A239" s="70"/>
      <c r="B239" s="70"/>
      <c r="C239" s="111" t="s">
        <v>418</v>
      </c>
      <c r="D239" s="89"/>
      <c r="E239" s="89">
        <v>21653</v>
      </c>
      <c r="F239" s="89">
        <v>21653</v>
      </c>
      <c r="G239" s="66"/>
      <c r="I239" s="7"/>
    </row>
    <row r="240" spans="1:9" ht="11.25">
      <c r="A240" s="70"/>
      <c r="B240" s="70"/>
      <c r="C240" s="111"/>
      <c r="D240" s="89"/>
      <c r="E240" s="89"/>
      <c r="F240" s="89"/>
      <c r="G240" s="66"/>
      <c r="I240" s="7"/>
    </row>
    <row r="241" spans="1:7" ht="11.25">
      <c r="A241" s="70" t="s">
        <v>156</v>
      </c>
      <c r="B241" s="70"/>
      <c r="C241" s="111"/>
      <c r="D241" s="89"/>
      <c r="E241" s="89"/>
      <c r="F241" s="89"/>
      <c r="G241" s="66"/>
    </row>
    <row r="242" spans="1:7" ht="11.25">
      <c r="A242" s="70">
        <v>55</v>
      </c>
      <c r="B242" s="70">
        <v>3122</v>
      </c>
      <c r="C242" s="111" t="s">
        <v>70</v>
      </c>
      <c r="D242" s="89">
        <v>1821000</v>
      </c>
      <c r="E242" s="89">
        <v>1821000</v>
      </c>
      <c r="F242" s="89">
        <v>1365000</v>
      </c>
      <c r="G242" s="66">
        <v>1895000</v>
      </c>
    </row>
    <row r="243" spans="1:7" ht="11.25">
      <c r="A243" s="70"/>
      <c r="B243" s="70"/>
      <c r="C243" s="111" t="s">
        <v>262</v>
      </c>
      <c r="D243" s="89"/>
      <c r="E243" s="89"/>
      <c r="F243" s="89"/>
      <c r="G243" s="66"/>
    </row>
    <row r="244" spans="1:7" ht="11.25">
      <c r="A244" s="70"/>
      <c r="B244" s="70"/>
      <c r="C244" s="111" t="s">
        <v>71</v>
      </c>
      <c r="D244" s="89">
        <v>65900.73</v>
      </c>
      <c r="E244" s="89">
        <v>65900.73</v>
      </c>
      <c r="F244" s="89">
        <v>32950.73</v>
      </c>
      <c r="G244" s="66">
        <v>41882</v>
      </c>
    </row>
    <row r="245" spans="1:7" ht="11.25">
      <c r="A245" s="70"/>
      <c r="B245" s="70"/>
      <c r="C245" s="111" t="s">
        <v>435</v>
      </c>
      <c r="D245" s="89"/>
      <c r="E245" s="89"/>
      <c r="F245" s="89"/>
      <c r="G245" s="66">
        <v>250000</v>
      </c>
    </row>
    <row r="246" spans="1:7" ht="11.25">
      <c r="A246" s="70"/>
      <c r="B246" s="70"/>
      <c r="C246" s="111" t="s">
        <v>436</v>
      </c>
      <c r="D246" s="89"/>
      <c r="E246" s="89"/>
      <c r="F246" s="89"/>
      <c r="G246" s="66">
        <v>100000</v>
      </c>
    </row>
    <row r="247" spans="1:7" ht="11.25">
      <c r="A247" s="70"/>
      <c r="B247" s="70"/>
      <c r="C247" s="111"/>
      <c r="D247" s="89"/>
      <c r="E247" s="89"/>
      <c r="F247" s="89"/>
      <c r="G247" s="82"/>
    </row>
    <row r="248" spans="1:7" ht="11.25">
      <c r="A248" s="70" t="s">
        <v>157</v>
      </c>
      <c r="B248" s="70"/>
      <c r="C248" s="111"/>
      <c r="D248" s="89"/>
      <c r="E248" s="89"/>
      <c r="F248" s="89"/>
      <c r="G248" s="82"/>
    </row>
    <row r="249" spans="1:7" ht="11.25">
      <c r="A249" s="70">
        <v>54</v>
      </c>
      <c r="B249" s="70">
        <v>3231</v>
      </c>
      <c r="C249" s="111" t="s">
        <v>217</v>
      </c>
      <c r="D249" s="89">
        <v>184284</v>
      </c>
      <c r="E249" s="89">
        <v>284284</v>
      </c>
      <c r="F249" s="89">
        <v>203284</v>
      </c>
      <c r="G249" s="66">
        <v>296000</v>
      </c>
    </row>
    <row r="250" spans="1:7" ht="11.25">
      <c r="A250" s="70"/>
      <c r="B250" s="70"/>
      <c r="C250" s="111" t="s">
        <v>439</v>
      </c>
      <c r="D250" s="89"/>
      <c r="E250" s="89"/>
      <c r="F250" s="89"/>
      <c r="G250" s="66"/>
    </row>
    <row r="251" spans="1:7" ht="11.25">
      <c r="A251" s="70"/>
      <c r="B251" s="70"/>
      <c r="C251" s="111" t="s">
        <v>72</v>
      </c>
      <c r="D251" s="89">
        <v>24716</v>
      </c>
      <c r="E251" s="89">
        <v>24716</v>
      </c>
      <c r="F251" s="89">
        <v>18537</v>
      </c>
      <c r="G251" s="66">
        <v>24716</v>
      </c>
    </row>
    <row r="252" spans="1:7" ht="11.25">
      <c r="A252" s="70"/>
      <c r="B252" s="70"/>
      <c r="C252" s="111" t="s">
        <v>236</v>
      </c>
      <c r="D252" s="89"/>
      <c r="E252" s="89">
        <v>0</v>
      </c>
      <c r="F252" s="89"/>
      <c r="G252" s="66"/>
    </row>
    <row r="253" spans="1:9" ht="11.25">
      <c r="A253" s="70"/>
      <c r="B253" s="70"/>
      <c r="C253" s="111"/>
      <c r="D253" s="89"/>
      <c r="E253" s="89"/>
      <c r="F253" s="89"/>
      <c r="G253" s="66"/>
      <c r="I253" s="7"/>
    </row>
    <row r="254" spans="1:7" ht="11.25">
      <c r="A254" s="70"/>
      <c r="B254" s="70"/>
      <c r="C254" s="85" t="s">
        <v>43</v>
      </c>
      <c r="D254" s="88">
        <f>SUM(D255:D274)</f>
        <v>7344704</v>
      </c>
      <c r="E254" s="88">
        <f>SUM(E255:E274)</f>
        <v>7774704</v>
      </c>
      <c r="F254" s="88">
        <f>SUM(F255:F274)</f>
        <v>6019996.98</v>
      </c>
      <c r="G254" s="98">
        <f>SUM(G255:G274)</f>
        <v>8932404</v>
      </c>
    </row>
    <row r="255" spans="1:7" ht="11.25">
      <c r="A255" s="70">
        <v>163</v>
      </c>
      <c r="B255" s="70">
        <v>3314</v>
      </c>
      <c r="C255" s="111" t="s">
        <v>60</v>
      </c>
      <c r="D255" s="89">
        <v>968550</v>
      </c>
      <c r="E255" s="89">
        <v>968550</v>
      </c>
      <c r="F255" s="89">
        <v>677545.2</v>
      </c>
      <c r="G255" s="66">
        <v>1165900</v>
      </c>
    </row>
    <row r="256" spans="1:7" ht="11.25">
      <c r="A256" s="70"/>
      <c r="B256" s="70"/>
      <c r="C256" s="111" t="s">
        <v>456</v>
      </c>
      <c r="D256" s="89"/>
      <c r="E256" s="89"/>
      <c r="F256" s="89"/>
      <c r="G256" s="66"/>
    </row>
    <row r="257" spans="1:7" ht="11.25">
      <c r="A257" s="70">
        <v>164</v>
      </c>
      <c r="B257" s="70">
        <v>3315</v>
      </c>
      <c r="C257" s="111" t="s">
        <v>61</v>
      </c>
      <c r="D257" s="89">
        <v>716250</v>
      </c>
      <c r="E257" s="89">
        <v>747250</v>
      </c>
      <c r="F257" s="89">
        <v>522567.5</v>
      </c>
      <c r="G257" s="66">
        <v>818800</v>
      </c>
    </row>
    <row r="258" spans="1:7" ht="11.25">
      <c r="A258" s="70"/>
      <c r="B258" s="70"/>
      <c r="C258" s="111" t="s">
        <v>455</v>
      </c>
      <c r="D258" s="89"/>
      <c r="E258" s="89"/>
      <c r="F258" s="89"/>
      <c r="G258" s="66"/>
    </row>
    <row r="259" spans="1:7" ht="11.25">
      <c r="A259" s="70"/>
      <c r="B259" s="70"/>
      <c r="C259" s="111"/>
      <c r="D259" s="89"/>
      <c r="E259" s="89"/>
      <c r="F259" s="89"/>
      <c r="G259" s="66"/>
    </row>
    <row r="260" spans="1:7" ht="11.25">
      <c r="A260" s="70" t="s">
        <v>158</v>
      </c>
      <c r="B260" s="70"/>
      <c r="C260" s="111"/>
      <c r="D260" s="89"/>
      <c r="E260" s="89"/>
      <c r="F260" s="89"/>
      <c r="G260" s="66"/>
    </row>
    <row r="261" spans="1:7" ht="11.25">
      <c r="A261" s="70">
        <v>166</v>
      </c>
      <c r="B261" s="70">
        <v>3319</v>
      </c>
      <c r="C261" s="111" t="s">
        <v>73</v>
      </c>
      <c r="D261" s="89">
        <v>2915000</v>
      </c>
      <c r="E261" s="89">
        <v>3314000</v>
      </c>
      <c r="F261" s="89">
        <v>2585000</v>
      </c>
      <c r="G261" s="66">
        <v>3663000</v>
      </c>
    </row>
    <row r="262" spans="1:7" ht="11.25">
      <c r="A262" s="70"/>
      <c r="B262" s="70"/>
      <c r="C262" s="111" t="s">
        <v>451</v>
      </c>
      <c r="D262" s="89"/>
      <c r="E262" s="89"/>
      <c r="F262" s="89"/>
      <c r="G262" s="66"/>
    </row>
    <row r="263" spans="1:7" ht="11.25">
      <c r="A263" s="70"/>
      <c r="B263" s="70"/>
      <c r="C263" s="111" t="s">
        <v>74</v>
      </c>
      <c r="D263" s="89">
        <v>20000</v>
      </c>
      <c r="E263" s="89">
        <v>20000</v>
      </c>
      <c r="F263" s="89">
        <v>20000</v>
      </c>
      <c r="G263" s="66">
        <v>20000</v>
      </c>
    </row>
    <row r="264" spans="1:8" ht="11.25">
      <c r="A264" s="70"/>
      <c r="B264" s="70"/>
      <c r="C264" s="111" t="s">
        <v>75</v>
      </c>
      <c r="D264" s="89">
        <v>860000</v>
      </c>
      <c r="E264" s="89">
        <v>860000</v>
      </c>
      <c r="F264" s="89">
        <v>860000</v>
      </c>
      <c r="G264" s="66">
        <v>860000</v>
      </c>
      <c r="H264" s="95"/>
    </row>
    <row r="265" spans="1:7" ht="11.25">
      <c r="A265" s="70">
        <v>169</v>
      </c>
      <c r="B265" s="70">
        <v>3319</v>
      </c>
      <c r="C265" s="111" t="s">
        <v>62</v>
      </c>
      <c r="D265" s="89">
        <v>698200</v>
      </c>
      <c r="E265" s="89">
        <v>698200</v>
      </c>
      <c r="F265" s="89">
        <v>557000</v>
      </c>
      <c r="G265" s="66">
        <v>1193000</v>
      </c>
    </row>
    <row r="266" spans="1:7" ht="11.25">
      <c r="A266" s="70"/>
      <c r="B266" s="70"/>
      <c r="C266" s="111" t="s">
        <v>452</v>
      </c>
      <c r="D266" s="89"/>
      <c r="E266" s="89"/>
      <c r="F266" s="89"/>
      <c r="G266" s="66"/>
    </row>
    <row r="267" spans="1:7" ht="11.25">
      <c r="A267" s="70"/>
      <c r="B267" s="70"/>
      <c r="C267" s="111" t="s">
        <v>63</v>
      </c>
      <c r="D267" s="89">
        <v>1704</v>
      </c>
      <c r="E267" s="89">
        <v>1704</v>
      </c>
      <c r="F267" s="89">
        <v>852</v>
      </c>
      <c r="G267" s="66">
        <v>1704</v>
      </c>
    </row>
    <row r="268" spans="1:7" ht="11.25">
      <c r="A268" s="70"/>
      <c r="B268" s="70"/>
      <c r="C268" s="111"/>
      <c r="D268" s="89"/>
      <c r="E268" s="89"/>
      <c r="F268" s="89"/>
      <c r="G268" s="66"/>
    </row>
    <row r="269" spans="1:7" ht="11.25">
      <c r="A269" s="70">
        <v>167</v>
      </c>
      <c r="B269" s="70">
        <v>3319</v>
      </c>
      <c r="C269" s="111" t="s">
        <v>159</v>
      </c>
      <c r="D269" s="89">
        <v>60000</v>
      </c>
      <c r="E269" s="89">
        <v>60000</v>
      </c>
      <c r="F269" s="89">
        <v>8524.05</v>
      </c>
      <c r="G269" s="66">
        <v>60000</v>
      </c>
    </row>
    <row r="270" spans="1:7" ht="11.25">
      <c r="A270" s="70">
        <v>165</v>
      </c>
      <c r="B270" s="70">
        <v>3349</v>
      </c>
      <c r="C270" s="111" t="s">
        <v>76</v>
      </c>
      <c r="D270" s="89">
        <v>50000</v>
      </c>
      <c r="E270" s="89">
        <v>50000</v>
      </c>
      <c r="F270" s="89">
        <v>2000</v>
      </c>
      <c r="G270" s="66">
        <v>50000</v>
      </c>
    </row>
    <row r="271" spans="1:8" ht="11.25">
      <c r="A271" s="70">
        <v>162</v>
      </c>
      <c r="B271" s="70">
        <v>3399</v>
      </c>
      <c r="C271" s="111" t="s">
        <v>349</v>
      </c>
      <c r="D271" s="89">
        <v>255000</v>
      </c>
      <c r="E271" s="89">
        <v>255000</v>
      </c>
      <c r="F271" s="89">
        <v>162941</v>
      </c>
      <c r="G271" s="66">
        <v>300000</v>
      </c>
      <c r="H271" s="95"/>
    </row>
    <row r="272" spans="1:7" ht="11.25">
      <c r="A272" s="70">
        <v>0</v>
      </c>
      <c r="B272" s="70">
        <v>3399</v>
      </c>
      <c r="C272" s="111" t="s">
        <v>160</v>
      </c>
      <c r="D272" s="89">
        <v>400000</v>
      </c>
      <c r="E272" s="89">
        <v>400000</v>
      </c>
      <c r="F272" s="89">
        <v>226677.23</v>
      </c>
      <c r="G272" s="66">
        <v>400000</v>
      </c>
    </row>
    <row r="273" spans="1:7" ht="11.25">
      <c r="A273" s="70"/>
      <c r="B273" s="70"/>
      <c r="C273" s="111"/>
      <c r="D273" s="89"/>
      <c r="E273" s="89"/>
      <c r="F273" s="89"/>
      <c r="G273" s="66"/>
    </row>
    <row r="274" spans="1:7" ht="11.25">
      <c r="A274" s="70">
        <v>72</v>
      </c>
      <c r="B274" s="70"/>
      <c r="C274" s="115" t="s">
        <v>461</v>
      </c>
      <c r="D274" s="89">
        <v>400000</v>
      </c>
      <c r="E274" s="89">
        <v>400000</v>
      </c>
      <c r="F274" s="89">
        <f>SUM(F275:F287)</f>
        <v>396890</v>
      </c>
      <c r="G274" s="66">
        <v>400000</v>
      </c>
    </row>
    <row r="275" spans="1:7" ht="11.25">
      <c r="A275" s="70"/>
      <c r="B275" s="70"/>
      <c r="C275" s="111" t="s">
        <v>109</v>
      </c>
      <c r="D275" s="70"/>
      <c r="E275" s="89"/>
      <c r="F275" s="89">
        <v>75000</v>
      </c>
      <c r="G275" s="66"/>
    </row>
    <row r="276" spans="1:7" ht="11.25">
      <c r="A276" s="70"/>
      <c r="B276" s="70"/>
      <c r="C276" s="111" t="s">
        <v>110</v>
      </c>
      <c r="D276" s="70"/>
      <c r="E276" s="89"/>
      <c r="F276" s="89">
        <v>30000</v>
      </c>
      <c r="G276" s="66"/>
    </row>
    <row r="277" spans="1:7" ht="11.25">
      <c r="A277" s="70"/>
      <c r="B277" s="70"/>
      <c r="C277" s="111" t="s">
        <v>111</v>
      </c>
      <c r="D277" s="70"/>
      <c r="E277" s="89"/>
      <c r="F277" s="89">
        <v>10000</v>
      </c>
      <c r="G277" s="66"/>
    </row>
    <row r="278" spans="1:7" ht="11.25">
      <c r="A278" s="70"/>
      <c r="B278" s="70"/>
      <c r="C278" s="111" t="s">
        <v>112</v>
      </c>
      <c r="D278" s="70"/>
      <c r="E278" s="89"/>
      <c r="F278" s="89">
        <v>50000</v>
      </c>
      <c r="G278" s="66"/>
    </row>
    <row r="279" spans="1:7" ht="11.25">
      <c r="A279" s="70"/>
      <c r="B279" s="70"/>
      <c r="C279" s="111" t="s">
        <v>113</v>
      </c>
      <c r="D279" s="70"/>
      <c r="E279" s="89"/>
      <c r="F279" s="89">
        <v>40000</v>
      </c>
      <c r="G279" s="66"/>
    </row>
    <row r="280" spans="1:7" ht="11.25">
      <c r="A280" s="70"/>
      <c r="B280" s="70"/>
      <c r="C280" s="111" t="s">
        <v>114</v>
      </c>
      <c r="D280" s="70"/>
      <c r="E280" s="89"/>
      <c r="F280" s="89">
        <v>24500</v>
      </c>
      <c r="G280" s="66"/>
    </row>
    <row r="281" spans="1:7" ht="11.25">
      <c r="A281" s="70"/>
      <c r="B281" s="70"/>
      <c r="C281" s="111" t="s">
        <v>115</v>
      </c>
      <c r="D281" s="70"/>
      <c r="E281" s="89"/>
      <c r="F281" s="89">
        <v>40000</v>
      </c>
      <c r="G281" s="66"/>
    </row>
    <row r="282" spans="1:7" ht="11.25">
      <c r="A282" s="70"/>
      <c r="B282" s="70"/>
      <c r="C282" s="111" t="s">
        <v>161</v>
      </c>
      <c r="D282" s="70"/>
      <c r="E282" s="89"/>
      <c r="F282" s="89">
        <v>22890</v>
      </c>
      <c r="G282" s="66"/>
    </row>
    <row r="283" spans="1:7" ht="11.25">
      <c r="A283" s="70"/>
      <c r="B283" s="70"/>
      <c r="C283" s="111" t="s">
        <v>119</v>
      </c>
      <c r="D283" s="70"/>
      <c r="E283" s="89"/>
      <c r="F283" s="89">
        <v>20000</v>
      </c>
      <c r="G283" s="66"/>
    </row>
    <row r="284" spans="1:7" ht="11.25">
      <c r="A284" s="70"/>
      <c r="B284" s="70"/>
      <c r="C284" s="111" t="s">
        <v>116</v>
      </c>
      <c r="D284" s="70"/>
      <c r="E284" s="89"/>
      <c r="F284" s="89">
        <v>27500</v>
      </c>
      <c r="G284" s="66"/>
    </row>
    <row r="285" spans="1:7" ht="11.25">
      <c r="A285" s="70"/>
      <c r="B285" s="70"/>
      <c r="C285" s="111" t="s">
        <v>117</v>
      </c>
      <c r="D285" s="70"/>
      <c r="E285" s="89"/>
      <c r="F285" s="89">
        <v>35000</v>
      </c>
      <c r="G285" s="66"/>
    </row>
    <row r="286" spans="1:7" ht="11.25">
      <c r="A286" s="70"/>
      <c r="B286" s="70"/>
      <c r="C286" s="111" t="s">
        <v>118</v>
      </c>
      <c r="D286" s="70"/>
      <c r="E286" s="89"/>
      <c r="F286" s="89">
        <v>8000</v>
      </c>
      <c r="G286" s="66"/>
    </row>
    <row r="287" spans="1:7" ht="11.25">
      <c r="A287" s="70"/>
      <c r="B287" s="70"/>
      <c r="C287" s="111" t="s">
        <v>237</v>
      </c>
      <c r="D287" s="70"/>
      <c r="E287" s="89"/>
      <c r="F287" s="89">
        <v>14000</v>
      </c>
      <c r="G287" s="66"/>
    </row>
    <row r="288" spans="1:7" ht="11.25">
      <c r="A288" s="70"/>
      <c r="B288" s="70"/>
      <c r="C288" s="111"/>
      <c r="D288" s="70"/>
      <c r="E288" s="89"/>
      <c r="F288" s="89"/>
      <c r="G288" s="66"/>
    </row>
    <row r="289" spans="1:7" ht="11.25">
      <c r="A289" s="70"/>
      <c r="B289" s="70"/>
      <c r="C289" s="85" t="s">
        <v>44</v>
      </c>
      <c r="D289" s="88">
        <f>SUM(D290:D312)</f>
        <v>4470000</v>
      </c>
      <c r="E289" s="88">
        <f>E290+E299+E310+E311+E312</f>
        <v>4510000</v>
      </c>
      <c r="F289" s="88">
        <f>F290+F299+F310+F311+F312</f>
        <v>3067029.24</v>
      </c>
      <c r="G289" s="82">
        <f>G290+G299+G310+G311+G312</f>
        <v>4690000</v>
      </c>
    </row>
    <row r="290" spans="1:7" ht="11.25">
      <c r="A290" s="70">
        <v>0</v>
      </c>
      <c r="B290" s="70">
        <v>3419</v>
      </c>
      <c r="C290" s="111" t="s">
        <v>162</v>
      </c>
      <c r="D290" s="89">
        <v>600000</v>
      </c>
      <c r="E290" s="89">
        <v>1100000</v>
      </c>
      <c r="F290" s="89">
        <f>SUM(F291:F297)</f>
        <v>45000</v>
      </c>
      <c r="G290" s="66">
        <v>100000</v>
      </c>
    </row>
    <row r="291" spans="1:7" ht="11.25">
      <c r="A291" s="70"/>
      <c r="B291" s="70"/>
      <c r="C291" s="111" t="s">
        <v>106</v>
      </c>
      <c r="D291" s="89"/>
      <c r="E291" s="89"/>
      <c r="F291" s="89"/>
      <c r="G291" s="66"/>
    </row>
    <row r="292" spans="1:8" ht="11.25">
      <c r="A292" s="70"/>
      <c r="B292" s="70"/>
      <c r="C292" s="111" t="s">
        <v>163</v>
      </c>
      <c r="D292" s="70"/>
      <c r="E292" s="89"/>
      <c r="F292" s="89"/>
      <c r="G292" s="66"/>
      <c r="H292" s="31"/>
    </row>
    <row r="293" spans="1:9" ht="11.25">
      <c r="A293" s="70"/>
      <c r="B293" s="70"/>
      <c r="C293" s="111" t="s">
        <v>92</v>
      </c>
      <c r="D293" s="70"/>
      <c r="E293" s="89"/>
      <c r="F293" s="89">
        <v>30000</v>
      </c>
      <c r="G293" s="66"/>
      <c r="H293" s="31"/>
      <c r="I293" s="1"/>
    </row>
    <row r="294" spans="1:9" ht="11.25">
      <c r="A294" s="70"/>
      <c r="B294" s="70"/>
      <c r="C294" s="111" t="s">
        <v>164</v>
      </c>
      <c r="D294" s="70"/>
      <c r="E294" s="89"/>
      <c r="F294" s="89"/>
      <c r="G294" s="66"/>
      <c r="H294" s="31"/>
      <c r="I294" s="1"/>
    </row>
    <row r="295" spans="1:9" ht="11.25">
      <c r="A295" s="70"/>
      <c r="B295" s="70"/>
      <c r="C295" s="111" t="s">
        <v>107</v>
      </c>
      <c r="D295" s="70"/>
      <c r="E295" s="89"/>
      <c r="F295" s="89"/>
      <c r="G295" s="66"/>
      <c r="H295" s="31"/>
      <c r="I295" s="1"/>
    </row>
    <row r="296" spans="1:9" ht="11.25">
      <c r="A296" s="70"/>
      <c r="B296" s="70"/>
      <c r="C296" s="111" t="s">
        <v>165</v>
      </c>
      <c r="D296" s="70"/>
      <c r="E296" s="89"/>
      <c r="F296" s="89">
        <v>5000</v>
      </c>
      <c r="G296" s="66"/>
      <c r="H296" s="31"/>
      <c r="I296" s="1"/>
    </row>
    <row r="297" spans="1:9" ht="11.25">
      <c r="A297" s="70"/>
      <c r="B297" s="70"/>
      <c r="C297" s="111" t="s">
        <v>350</v>
      </c>
      <c r="D297" s="70"/>
      <c r="E297" s="89"/>
      <c r="F297" s="89">
        <v>10000</v>
      </c>
      <c r="G297" s="66"/>
      <c r="H297" s="31"/>
      <c r="I297" s="1"/>
    </row>
    <row r="298" spans="1:9" ht="11.25">
      <c r="A298" s="70"/>
      <c r="B298" s="70"/>
      <c r="C298" s="111"/>
      <c r="D298" s="70"/>
      <c r="E298" s="89"/>
      <c r="F298" s="89"/>
      <c r="G298" s="66"/>
      <c r="H298" s="31"/>
      <c r="I298" s="1"/>
    </row>
    <row r="299" spans="1:9" ht="11.25">
      <c r="A299" s="70">
        <v>71</v>
      </c>
      <c r="B299" s="70">
        <v>3419</v>
      </c>
      <c r="C299" s="115" t="s">
        <v>462</v>
      </c>
      <c r="D299" s="89">
        <v>3300000</v>
      </c>
      <c r="E299" s="89">
        <v>2940000</v>
      </c>
      <c r="F299" s="89">
        <f>SUM(F300:F309)</f>
        <v>2937500</v>
      </c>
      <c r="G299" s="66">
        <v>4000000</v>
      </c>
      <c r="H299" s="31"/>
      <c r="I299" s="1"/>
    </row>
    <row r="300" spans="1:9" ht="11.25">
      <c r="A300" s="70"/>
      <c r="B300" s="70"/>
      <c r="C300" s="111" t="s">
        <v>106</v>
      </c>
      <c r="D300" s="70"/>
      <c r="E300" s="89"/>
      <c r="F300" s="89"/>
      <c r="G300" s="66"/>
      <c r="H300" s="31"/>
      <c r="I300" s="1"/>
    </row>
    <row r="301" spans="1:9" ht="11.25">
      <c r="A301" s="70"/>
      <c r="B301" s="70"/>
      <c r="C301" s="111" t="s">
        <v>163</v>
      </c>
      <c r="D301" s="70"/>
      <c r="E301" s="89"/>
      <c r="F301" s="89">
        <v>1200000</v>
      </c>
      <c r="G301" s="66"/>
      <c r="H301" s="31"/>
      <c r="I301" s="1"/>
    </row>
    <row r="302" spans="1:9" ht="11.25">
      <c r="A302" s="70"/>
      <c r="B302" s="70"/>
      <c r="C302" s="111" t="s">
        <v>92</v>
      </c>
      <c r="D302" s="70"/>
      <c r="E302" s="89"/>
      <c r="F302" s="89">
        <v>1200000</v>
      </c>
      <c r="G302" s="66"/>
      <c r="H302" s="31"/>
      <c r="I302" s="1"/>
    </row>
    <row r="303" spans="1:9" ht="11.25">
      <c r="A303" s="70"/>
      <c r="B303" s="70"/>
      <c r="C303" s="111" t="s">
        <v>107</v>
      </c>
      <c r="D303" s="70"/>
      <c r="E303" s="89"/>
      <c r="F303" s="89">
        <v>420000</v>
      </c>
      <c r="G303" s="66"/>
      <c r="H303" s="31"/>
      <c r="I303" s="1"/>
    </row>
    <row r="304" spans="1:9" ht="11.25">
      <c r="A304" s="70"/>
      <c r="B304" s="70"/>
      <c r="C304" s="111" t="s">
        <v>164</v>
      </c>
      <c r="D304" s="70"/>
      <c r="E304" s="89"/>
      <c r="F304" s="89">
        <v>50000</v>
      </c>
      <c r="G304" s="66"/>
      <c r="H304" s="31"/>
      <c r="I304" s="1"/>
    </row>
    <row r="305" spans="1:9" ht="11.25">
      <c r="A305" s="70"/>
      <c r="B305" s="70"/>
      <c r="C305" s="111" t="s">
        <v>166</v>
      </c>
      <c r="D305" s="70"/>
      <c r="E305" s="89"/>
      <c r="F305" s="89">
        <v>12000</v>
      </c>
      <c r="G305" s="66"/>
      <c r="H305" s="31"/>
      <c r="I305" s="1"/>
    </row>
    <row r="306" spans="1:9" ht="11.25">
      <c r="A306" s="70"/>
      <c r="B306" s="70"/>
      <c r="C306" s="111" t="s">
        <v>165</v>
      </c>
      <c r="D306" s="70"/>
      <c r="E306" s="89"/>
      <c r="F306" s="89">
        <v>12000</v>
      </c>
      <c r="G306" s="66"/>
      <c r="H306" s="31"/>
      <c r="I306" s="1"/>
    </row>
    <row r="307" spans="1:9" ht="11.25">
      <c r="A307" s="70"/>
      <c r="B307" s="70"/>
      <c r="C307" s="111" t="s">
        <v>238</v>
      </c>
      <c r="D307" s="70"/>
      <c r="E307" s="89"/>
      <c r="F307" s="89">
        <v>12000</v>
      </c>
      <c r="G307" s="66"/>
      <c r="H307" s="31"/>
      <c r="I307" s="1"/>
    </row>
    <row r="308" spans="1:9" ht="11.25">
      <c r="A308" s="70"/>
      <c r="B308" s="70"/>
      <c r="C308" s="111" t="s">
        <v>239</v>
      </c>
      <c r="D308" s="70"/>
      <c r="E308" s="89"/>
      <c r="F308" s="89">
        <v>31500</v>
      </c>
      <c r="G308" s="66"/>
      <c r="H308" s="31"/>
      <c r="I308" s="1"/>
    </row>
    <row r="309" spans="1:9" ht="11.25">
      <c r="A309" s="70"/>
      <c r="B309" s="70"/>
      <c r="C309" s="111"/>
      <c r="D309" s="70"/>
      <c r="E309" s="89"/>
      <c r="F309" s="89"/>
      <c r="G309" s="66"/>
      <c r="H309" s="31"/>
      <c r="I309" s="1"/>
    </row>
    <row r="310" spans="1:9" ht="11.25">
      <c r="A310" s="70">
        <v>0</v>
      </c>
      <c r="B310" s="70">
        <v>3421</v>
      </c>
      <c r="C310" s="111" t="s">
        <v>167</v>
      </c>
      <c r="D310" s="89">
        <v>130000</v>
      </c>
      <c r="E310" s="89">
        <v>130000</v>
      </c>
      <c r="F310" s="89">
        <v>47438.24</v>
      </c>
      <c r="G310" s="66">
        <v>150000</v>
      </c>
      <c r="H310" s="31"/>
      <c r="I310" s="1"/>
    </row>
    <row r="311" spans="1:9" ht="11.25">
      <c r="A311" s="70">
        <v>0</v>
      </c>
      <c r="B311" s="70">
        <v>3429</v>
      </c>
      <c r="C311" s="111" t="s">
        <v>168</v>
      </c>
      <c r="D311" s="89">
        <v>140000</v>
      </c>
      <c r="E311" s="89">
        <v>40000</v>
      </c>
      <c r="F311" s="89">
        <v>21840</v>
      </c>
      <c r="G311" s="66">
        <v>140000</v>
      </c>
      <c r="H311" s="31"/>
      <c r="I311" s="1"/>
    </row>
    <row r="312" spans="1:9" ht="11.25">
      <c r="A312" s="70">
        <v>34</v>
      </c>
      <c r="B312" s="70">
        <v>3419</v>
      </c>
      <c r="C312" s="111" t="s">
        <v>169</v>
      </c>
      <c r="D312" s="89">
        <v>300000</v>
      </c>
      <c r="E312" s="89">
        <v>300000</v>
      </c>
      <c r="F312" s="89">
        <v>15251</v>
      </c>
      <c r="G312" s="66">
        <v>300000</v>
      </c>
      <c r="H312" s="31"/>
      <c r="I312" s="1"/>
    </row>
    <row r="313" spans="1:9" ht="11.25">
      <c r="A313" s="70"/>
      <c r="B313" s="70"/>
      <c r="C313" s="111"/>
      <c r="D313" s="89"/>
      <c r="E313" s="89"/>
      <c r="F313" s="89"/>
      <c r="G313" s="66"/>
      <c r="H313" s="31"/>
      <c r="I313" s="1"/>
    </row>
    <row r="314" spans="1:9" ht="11.25">
      <c r="A314" s="70"/>
      <c r="B314" s="70"/>
      <c r="C314" s="85" t="s">
        <v>45</v>
      </c>
      <c r="D314" s="88">
        <f>SUM(D316:D321)</f>
        <v>1880000</v>
      </c>
      <c r="E314" s="88">
        <f>SUM(E316:E321)</f>
        <v>2395660</v>
      </c>
      <c r="F314" s="88">
        <f>SUM(F316:F321)</f>
        <v>1860616</v>
      </c>
      <c r="G314" s="98">
        <f>SUM(G316:G321)</f>
        <v>2201417</v>
      </c>
      <c r="H314" s="31"/>
      <c r="I314" s="1"/>
    </row>
    <row r="315" spans="1:7" ht="11.25">
      <c r="A315" s="70" t="s">
        <v>170</v>
      </c>
      <c r="B315" s="70"/>
      <c r="C315" s="115"/>
      <c r="D315" s="88"/>
      <c r="E315" s="88"/>
      <c r="F315" s="88"/>
      <c r="G315" s="82"/>
    </row>
    <row r="316" spans="1:8" ht="11.25">
      <c r="A316" s="70">
        <v>0</v>
      </c>
      <c r="B316" s="70">
        <v>3511</v>
      </c>
      <c r="C316" s="111" t="s">
        <v>171</v>
      </c>
      <c r="D316" s="89">
        <v>1690000</v>
      </c>
      <c r="E316" s="89">
        <v>1690000</v>
      </c>
      <c r="F316" s="89">
        <v>1267000</v>
      </c>
      <c r="G316" s="66">
        <v>1990000</v>
      </c>
      <c r="H316" s="95"/>
    </row>
    <row r="317" spans="1:8" ht="11.25">
      <c r="A317" s="70"/>
      <c r="B317" s="70"/>
      <c r="C317" s="111" t="s">
        <v>445</v>
      </c>
      <c r="D317" s="89"/>
      <c r="E317" s="89"/>
      <c r="F317" s="89"/>
      <c r="G317" s="66"/>
      <c r="H317" s="95"/>
    </row>
    <row r="318" spans="1:7" ht="11.25">
      <c r="A318" s="70">
        <v>0</v>
      </c>
      <c r="B318" s="70">
        <v>3511</v>
      </c>
      <c r="C318" s="111" t="s">
        <v>172</v>
      </c>
      <c r="D318" s="89">
        <v>190000</v>
      </c>
      <c r="E318" s="89">
        <v>211417</v>
      </c>
      <c r="F318" s="89">
        <v>99373</v>
      </c>
      <c r="G318" s="66">
        <v>211417</v>
      </c>
    </row>
    <row r="319" spans="1:7" ht="11.25">
      <c r="A319" s="70">
        <v>0</v>
      </c>
      <c r="B319" s="70">
        <v>3511</v>
      </c>
      <c r="C319" s="111" t="s">
        <v>351</v>
      </c>
      <c r="D319" s="89"/>
      <c r="E319" s="89">
        <v>176128</v>
      </c>
      <c r="F319" s="89">
        <v>176128</v>
      </c>
      <c r="G319" s="66"/>
    </row>
    <row r="320" spans="1:7" ht="11.25">
      <c r="A320" s="70">
        <v>0</v>
      </c>
      <c r="B320" s="70">
        <v>3511</v>
      </c>
      <c r="C320" s="111" t="s">
        <v>420</v>
      </c>
      <c r="D320" s="89"/>
      <c r="E320" s="89">
        <v>318115</v>
      </c>
      <c r="F320" s="89">
        <v>318115</v>
      </c>
      <c r="G320" s="66"/>
    </row>
    <row r="321" spans="1:8" ht="11.25">
      <c r="A321" s="70">
        <v>8</v>
      </c>
      <c r="B321" s="70">
        <v>3513</v>
      </c>
      <c r="C321" s="111" t="s">
        <v>173</v>
      </c>
      <c r="D321" s="89">
        <v>0</v>
      </c>
      <c r="E321" s="89">
        <v>0</v>
      </c>
      <c r="F321" s="89">
        <v>0</v>
      </c>
      <c r="G321" s="66"/>
      <c r="H321" s="1">
        <v>510000</v>
      </c>
    </row>
    <row r="322" spans="1:7" ht="11.25">
      <c r="A322" s="70"/>
      <c r="B322" s="70"/>
      <c r="C322" s="111" t="s">
        <v>419</v>
      </c>
      <c r="D322" s="89"/>
      <c r="E322" s="89"/>
      <c r="F322" s="89"/>
      <c r="G322" s="66"/>
    </row>
    <row r="323" spans="1:7" ht="11.25">
      <c r="A323" s="70"/>
      <c r="B323" s="70"/>
      <c r="C323" s="111"/>
      <c r="D323" s="89"/>
      <c r="E323" s="89"/>
      <c r="F323" s="89"/>
      <c r="G323" s="66"/>
    </row>
    <row r="324" spans="1:7" ht="11.25">
      <c r="A324" s="70"/>
      <c r="B324" s="70"/>
      <c r="C324" s="85" t="s">
        <v>46</v>
      </c>
      <c r="D324" s="88">
        <f>SUM(D325:D344)</f>
        <v>22414287</v>
      </c>
      <c r="E324" s="88">
        <f>SUM(E325:E344)</f>
        <v>23350287</v>
      </c>
      <c r="F324" s="88">
        <f>SUM(F325:F344)</f>
        <v>19117233.48</v>
      </c>
      <c r="G324" s="98">
        <f>SUM(G325:G344)</f>
        <v>22436000</v>
      </c>
    </row>
    <row r="325" spans="1:7" ht="11.25">
      <c r="A325" s="70"/>
      <c r="B325" s="70"/>
      <c r="C325" s="111" t="s">
        <v>174</v>
      </c>
      <c r="D325" s="70"/>
      <c r="E325" s="89"/>
      <c r="F325" s="89"/>
      <c r="G325" s="66"/>
    </row>
    <row r="326" spans="1:7" ht="11.25">
      <c r="A326" s="70">
        <v>808</v>
      </c>
      <c r="B326" s="70">
        <v>3612</v>
      </c>
      <c r="C326" s="111" t="s">
        <v>77</v>
      </c>
      <c r="D326" s="89">
        <v>4500000</v>
      </c>
      <c r="E326" s="89">
        <v>4500000</v>
      </c>
      <c r="F326" s="89">
        <v>3477494.66</v>
      </c>
      <c r="G326" s="66">
        <v>4400000</v>
      </c>
    </row>
    <row r="327" spans="1:7" ht="11.25">
      <c r="A327" s="70">
        <v>8808</v>
      </c>
      <c r="B327" s="70">
        <v>3612</v>
      </c>
      <c r="C327" s="111" t="s">
        <v>78</v>
      </c>
      <c r="D327" s="89">
        <v>2150000</v>
      </c>
      <c r="E327" s="89">
        <v>2345000</v>
      </c>
      <c r="F327" s="89">
        <v>1243193.29</v>
      </c>
      <c r="G327" s="66">
        <v>2150000</v>
      </c>
    </row>
    <row r="328" spans="1:7" ht="11.25">
      <c r="A328" s="70"/>
      <c r="B328" s="70"/>
      <c r="C328" s="111"/>
      <c r="D328" s="89"/>
      <c r="E328" s="89"/>
      <c r="F328" s="89"/>
      <c r="G328" s="66"/>
    </row>
    <row r="329" spans="1:7" ht="11.25">
      <c r="A329" s="70"/>
      <c r="B329" s="70"/>
      <c r="C329" s="111" t="s">
        <v>175</v>
      </c>
      <c r="D329" s="70"/>
      <c r="E329" s="89"/>
      <c r="F329" s="89"/>
      <c r="G329" s="66"/>
    </row>
    <row r="330" spans="1:8" ht="11.25">
      <c r="A330" s="70">
        <v>809</v>
      </c>
      <c r="B330" s="70">
        <v>3613</v>
      </c>
      <c r="C330" s="111" t="s">
        <v>77</v>
      </c>
      <c r="D330" s="89">
        <v>1100000</v>
      </c>
      <c r="E330" s="89">
        <v>1100000</v>
      </c>
      <c r="F330" s="89">
        <v>499043</v>
      </c>
      <c r="G330" s="66">
        <v>900000</v>
      </c>
      <c r="H330" s="31"/>
    </row>
    <row r="331" spans="1:8" ht="11.25">
      <c r="A331" s="70">
        <v>8809</v>
      </c>
      <c r="B331" s="70">
        <v>3613</v>
      </c>
      <c r="C331" s="111" t="s">
        <v>78</v>
      </c>
      <c r="D331" s="89">
        <v>2000000</v>
      </c>
      <c r="E331" s="89">
        <v>1735000</v>
      </c>
      <c r="F331" s="89">
        <v>1410820.62</v>
      </c>
      <c r="G331" s="66">
        <v>2000000</v>
      </c>
      <c r="H331" s="31"/>
    </row>
    <row r="332" spans="1:7" ht="11.25">
      <c r="A332" s="70"/>
      <c r="B332" s="70"/>
      <c r="C332" s="111"/>
      <c r="D332" s="89"/>
      <c r="E332" s="89"/>
      <c r="F332" s="89"/>
      <c r="G332" s="66"/>
    </row>
    <row r="333" spans="1:7" ht="11.25">
      <c r="A333" s="70">
        <v>194</v>
      </c>
      <c r="B333" s="70">
        <v>3631</v>
      </c>
      <c r="C333" s="111" t="s">
        <v>79</v>
      </c>
      <c r="D333" s="89">
        <v>1210000</v>
      </c>
      <c r="E333" s="89">
        <v>1210000</v>
      </c>
      <c r="F333" s="89">
        <v>1081686.35</v>
      </c>
      <c r="G333" s="66">
        <v>1470000</v>
      </c>
    </row>
    <row r="334" spans="1:8" ht="11.25">
      <c r="A334" s="70">
        <v>195</v>
      </c>
      <c r="B334" s="70">
        <v>3632</v>
      </c>
      <c r="C334" s="111" t="s">
        <v>176</v>
      </c>
      <c r="D334" s="89">
        <v>300000</v>
      </c>
      <c r="E334" s="89">
        <v>300000</v>
      </c>
      <c r="F334" s="89">
        <v>139537.31</v>
      </c>
      <c r="G334" s="66">
        <v>300000</v>
      </c>
      <c r="H334" s="31"/>
    </row>
    <row r="335" spans="1:7" ht="12" customHeight="1">
      <c r="A335" s="70">
        <v>0</v>
      </c>
      <c r="B335" s="70">
        <v>3635</v>
      </c>
      <c r="C335" s="111" t="s">
        <v>47</v>
      </c>
      <c r="D335" s="89">
        <v>300000</v>
      </c>
      <c r="E335" s="89">
        <v>300000</v>
      </c>
      <c r="F335" s="89">
        <v>76230</v>
      </c>
      <c r="G335" s="66">
        <v>330000</v>
      </c>
    </row>
    <row r="336" spans="1:7" ht="11.25">
      <c r="A336" s="70"/>
      <c r="B336" s="70"/>
      <c r="C336" s="111"/>
      <c r="D336" s="89"/>
      <c r="E336" s="89"/>
      <c r="F336" s="89"/>
      <c r="G336" s="82"/>
    </row>
    <row r="337" spans="1:7" ht="11.25">
      <c r="A337" s="70"/>
      <c r="B337" s="70"/>
      <c r="C337" s="111" t="s">
        <v>80</v>
      </c>
      <c r="D337" s="89"/>
      <c r="E337" s="89"/>
      <c r="F337" s="89"/>
      <c r="G337" s="82"/>
    </row>
    <row r="338" spans="1:7" ht="11.25">
      <c r="A338" s="70">
        <v>0</v>
      </c>
      <c r="B338" s="70">
        <v>3639</v>
      </c>
      <c r="C338" s="111" t="s">
        <v>81</v>
      </c>
      <c r="D338" s="89">
        <v>500000</v>
      </c>
      <c r="E338" s="89">
        <v>500000</v>
      </c>
      <c r="F338" s="89">
        <v>298997</v>
      </c>
      <c r="G338" s="66">
        <v>500000</v>
      </c>
    </row>
    <row r="339" spans="1:7" ht="11.25">
      <c r="A339" s="70"/>
      <c r="B339" s="70"/>
      <c r="C339" s="111" t="s">
        <v>177</v>
      </c>
      <c r="D339" s="89">
        <v>10000000</v>
      </c>
      <c r="E339" s="89">
        <v>11000000</v>
      </c>
      <c r="F339" s="89">
        <v>10642258.65</v>
      </c>
      <c r="G339" s="66">
        <v>10000000</v>
      </c>
    </row>
    <row r="340" spans="1:7" ht="11.25">
      <c r="A340" s="70">
        <v>36</v>
      </c>
      <c r="B340" s="70">
        <v>3639</v>
      </c>
      <c r="C340" s="111" t="s">
        <v>82</v>
      </c>
      <c r="D340" s="89">
        <v>125000</v>
      </c>
      <c r="E340" s="89">
        <v>125000</v>
      </c>
      <c r="F340" s="89">
        <v>63278</v>
      </c>
      <c r="G340" s="66">
        <v>150000</v>
      </c>
    </row>
    <row r="341" spans="1:7" ht="11.25">
      <c r="A341" s="70">
        <v>35</v>
      </c>
      <c r="B341" s="70">
        <v>3639</v>
      </c>
      <c r="C341" s="111" t="s">
        <v>83</v>
      </c>
      <c r="D341" s="89">
        <v>82000</v>
      </c>
      <c r="E341" s="89">
        <v>82000</v>
      </c>
      <c r="F341" s="89">
        <v>82192</v>
      </c>
      <c r="G341" s="66">
        <v>83000</v>
      </c>
    </row>
    <row r="342" spans="1:7" ht="11.25">
      <c r="A342" s="70"/>
      <c r="B342" s="70"/>
      <c r="C342" s="111" t="s">
        <v>219</v>
      </c>
      <c r="D342" s="89">
        <v>70000</v>
      </c>
      <c r="E342" s="89">
        <v>70000</v>
      </c>
      <c r="F342" s="89">
        <v>70000</v>
      </c>
      <c r="G342" s="66">
        <v>70000</v>
      </c>
    </row>
    <row r="343" spans="1:7" ht="11.25">
      <c r="A343" s="70"/>
      <c r="B343" s="70"/>
      <c r="C343" s="111" t="s">
        <v>220</v>
      </c>
      <c r="D343" s="89">
        <v>27287</v>
      </c>
      <c r="E343" s="89">
        <v>33287</v>
      </c>
      <c r="F343" s="89">
        <v>32502.6</v>
      </c>
      <c r="G343" s="66">
        <v>33000</v>
      </c>
    </row>
    <row r="344" spans="1:7" ht="11.25">
      <c r="A344" s="70">
        <v>37</v>
      </c>
      <c r="B344" s="70">
        <v>3639</v>
      </c>
      <c r="C344" s="111" t="s">
        <v>84</v>
      </c>
      <c r="D344" s="89">
        <v>50000</v>
      </c>
      <c r="E344" s="89">
        <v>50000</v>
      </c>
      <c r="F344" s="89">
        <v>0</v>
      </c>
      <c r="G344" s="66">
        <v>50000</v>
      </c>
    </row>
    <row r="345" spans="1:7" ht="11.25">
      <c r="A345" s="70"/>
      <c r="B345" s="70"/>
      <c r="C345" s="111"/>
      <c r="D345" s="89"/>
      <c r="E345" s="89"/>
      <c r="F345" s="89"/>
      <c r="G345" s="66"/>
    </row>
    <row r="346" spans="1:7" ht="11.25">
      <c r="A346" s="70"/>
      <c r="B346" s="70"/>
      <c r="C346" s="85" t="s">
        <v>20</v>
      </c>
      <c r="D346" s="88">
        <f>SUM(D347:D353)</f>
        <v>8271450</v>
      </c>
      <c r="E346" s="88">
        <f>SUM(E347:E353)</f>
        <v>8521450</v>
      </c>
      <c r="F346" s="88">
        <f>SUM(F347:F353)</f>
        <v>6862669.049999999</v>
      </c>
      <c r="G346" s="98">
        <f>SUM(G347:G354)</f>
        <v>10495000</v>
      </c>
    </row>
    <row r="347" spans="1:7" ht="11.25">
      <c r="A347" s="70">
        <v>193</v>
      </c>
      <c r="B347" s="70">
        <v>3721</v>
      </c>
      <c r="C347" s="111" t="s">
        <v>85</v>
      </c>
      <c r="D347" s="89">
        <v>250000</v>
      </c>
      <c r="E347" s="89">
        <v>250000</v>
      </c>
      <c r="F347" s="89">
        <v>187497</v>
      </c>
      <c r="G347" s="66">
        <v>250000</v>
      </c>
    </row>
    <row r="348" spans="1:7" ht="11.25">
      <c r="A348" s="70">
        <v>192</v>
      </c>
      <c r="B348" s="70">
        <v>3722</v>
      </c>
      <c r="C348" s="111" t="s">
        <v>86</v>
      </c>
      <c r="D348" s="89">
        <v>4046450</v>
      </c>
      <c r="E348" s="89">
        <v>4046450</v>
      </c>
      <c r="F348" s="89">
        <v>3238068</v>
      </c>
      <c r="G348" s="66">
        <v>4930000</v>
      </c>
    </row>
    <row r="349" spans="1:7" ht="11.25">
      <c r="A349" s="70">
        <v>192</v>
      </c>
      <c r="B349" s="70">
        <v>3722</v>
      </c>
      <c r="C349" s="111" t="s">
        <v>178</v>
      </c>
      <c r="D349" s="89">
        <v>390000</v>
      </c>
      <c r="E349" s="89">
        <v>390000</v>
      </c>
      <c r="F349" s="89">
        <v>289166</v>
      </c>
      <c r="G349" s="66">
        <v>430000</v>
      </c>
    </row>
    <row r="350" spans="1:7" ht="11.25">
      <c r="A350" s="70">
        <v>192</v>
      </c>
      <c r="B350" s="70">
        <v>3722</v>
      </c>
      <c r="C350" s="111" t="s">
        <v>179</v>
      </c>
      <c r="D350" s="89">
        <v>25000</v>
      </c>
      <c r="E350" s="89">
        <v>25000</v>
      </c>
      <c r="F350" s="89">
        <v>13596.6</v>
      </c>
      <c r="G350" s="66">
        <v>25000</v>
      </c>
    </row>
    <row r="351" spans="1:7" ht="11.25">
      <c r="A351" s="70">
        <v>196</v>
      </c>
      <c r="B351" s="70">
        <v>3722</v>
      </c>
      <c r="C351" s="111" t="s">
        <v>180</v>
      </c>
      <c r="D351" s="89">
        <v>860000</v>
      </c>
      <c r="E351" s="89">
        <v>860000</v>
      </c>
      <c r="F351" s="89">
        <v>537500</v>
      </c>
      <c r="G351" s="66">
        <v>860000</v>
      </c>
    </row>
    <row r="352" spans="1:7" ht="11.25">
      <c r="A352" s="70">
        <v>191</v>
      </c>
      <c r="B352" s="70">
        <v>3745</v>
      </c>
      <c r="C352" s="111" t="s">
        <v>275</v>
      </c>
      <c r="D352" s="15">
        <v>700000</v>
      </c>
      <c r="E352" s="89">
        <v>950000</v>
      </c>
      <c r="F352" s="89">
        <v>824911.77</v>
      </c>
      <c r="G352" s="66">
        <v>1500000</v>
      </c>
    </row>
    <row r="353" spans="1:7" ht="11.25">
      <c r="A353" s="70">
        <v>181</v>
      </c>
      <c r="B353" s="70">
        <v>3745</v>
      </c>
      <c r="C353" s="111" t="s">
        <v>274</v>
      </c>
      <c r="D353" s="15">
        <v>2000000</v>
      </c>
      <c r="E353" s="89">
        <v>2000000</v>
      </c>
      <c r="F353" s="89">
        <v>1771929.68</v>
      </c>
      <c r="G353" s="66">
        <v>2500000</v>
      </c>
    </row>
    <row r="354" spans="1:7" ht="11.25">
      <c r="A354" s="70"/>
      <c r="B354" s="70"/>
      <c r="C354" s="111"/>
      <c r="D354" s="15"/>
      <c r="E354" s="89"/>
      <c r="F354" s="89"/>
      <c r="G354" s="66"/>
    </row>
    <row r="355" spans="1:7" ht="11.25">
      <c r="A355" s="70"/>
      <c r="B355" s="70"/>
      <c r="C355" s="85" t="s">
        <v>48</v>
      </c>
      <c r="D355" s="89"/>
      <c r="E355" s="89"/>
      <c r="F355" s="89"/>
      <c r="G355" s="66"/>
    </row>
    <row r="356" spans="1:8" ht="11.25">
      <c r="A356" s="70"/>
      <c r="B356" s="70"/>
      <c r="C356" s="85" t="s">
        <v>49</v>
      </c>
      <c r="D356" s="88">
        <f>SUM(D360:D370)</f>
        <v>1340000</v>
      </c>
      <c r="E356" s="88">
        <f>SUM(E357:E371)</f>
        <v>4972086</v>
      </c>
      <c r="F356" s="88">
        <f>SUM(F357:F371)</f>
        <v>4675086</v>
      </c>
      <c r="G356" s="98">
        <f>SUM(G357:G372)</f>
        <v>1380000</v>
      </c>
      <c r="H356" s="2"/>
    </row>
    <row r="357" spans="1:8" ht="11.25">
      <c r="A357" s="4">
        <v>73</v>
      </c>
      <c r="B357" s="4">
        <v>4329</v>
      </c>
      <c r="C357" s="116" t="s">
        <v>463</v>
      </c>
      <c r="D357" s="88"/>
      <c r="E357" s="89">
        <v>60000</v>
      </c>
      <c r="F357" s="89">
        <v>60000</v>
      </c>
      <c r="G357" s="96">
        <v>80000</v>
      </c>
      <c r="H357" s="2"/>
    </row>
    <row r="358" spans="1:8" ht="11.25">
      <c r="A358" s="70"/>
      <c r="B358" s="70"/>
      <c r="C358" s="115"/>
      <c r="D358" s="88"/>
      <c r="E358" s="88"/>
      <c r="F358" s="88"/>
      <c r="G358" s="98"/>
      <c r="H358" s="2"/>
    </row>
    <row r="359" spans="1:7" ht="11.25">
      <c r="A359" s="70" t="s">
        <v>170</v>
      </c>
      <c r="B359" s="70"/>
      <c r="C359" s="115"/>
      <c r="D359" s="88"/>
      <c r="E359" s="88"/>
      <c r="F359" s="88"/>
      <c r="G359" s="66"/>
    </row>
    <row r="360" spans="1:8" ht="11.25">
      <c r="A360" s="70">
        <v>281</v>
      </c>
      <c r="B360" s="70">
        <v>4351</v>
      </c>
      <c r="C360" s="111" t="s">
        <v>87</v>
      </c>
      <c r="D360" s="89">
        <v>760000</v>
      </c>
      <c r="E360" s="89">
        <v>760000</v>
      </c>
      <c r="F360" s="89">
        <v>571000</v>
      </c>
      <c r="G360" s="66">
        <v>760000</v>
      </c>
      <c r="H360" s="95"/>
    </row>
    <row r="361" spans="1:8" ht="11.25">
      <c r="A361" s="70"/>
      <c r="B361" s="70"/>
      <c r="C361" s="111" t="s">
        <v>449</v>
      </c>
      <c r="D361" s="89"/>
      <c r="E361" s="89"/>
      <c r="F361" s="89"/>
      <c r="G361" s="66"/>
      <c r="H361" s="95"/>
    </row>
    <row r="362" spans="1:7" ht="11.25">
      <c r="A362" s="70"/>
      <c r="B362" s="70"/>
      <c r="C362" s="111" t="s">
        <v>181</v>
      </c>
      <c r="D362" s="89"/>
      <c r="E362" s="89">
        <v>540000</v>
      </c>
      <c r="F362" s="89">
        <v>540000</v>
      </c>
      <c r="G362" s="66"/>
    </row>
    <row r="363" spans="1:7" ht="11.25">
      <c r="A363" s="70"/>
      <c r="B363" s="70"/>
      <c r="C363" s="111" t="s">
        <v>182</v>
      </c>
      <c r="D363" s="89"/>
      <c r="E363" s="89">
        <v>60000</v>
      </c>
      <c r="F363" s="89">
        <v>60000</v>
      </c>
      <c r="G363" s="66"/>
    </row>
    <row r="364" spans="1:7" ht="11.25">
      <c r="A364" s="70"/>
      <c r="B364" s="70"/>
      <c r="C364" s="111"/>
      <c r="D364" s="89"/>
      <c r="E364" s="89"/>
      <c r="F364" s="89"/>
      <c r="G364" s="66"/>
    </row>
    <row r="365" spans="1:7" ht="11.25">
      <c r="A365" s="70">
        <v>282</v>
      </c>
      <c r="B365" s="70">
        <v>4350</v>
      </c>
      <c r="C365" s="111" t="s">
        <v>88</v>
      </c>
      <c r="D365" s="89">
        <v>430000</v>
      </c>
      <c r="E365" s="89">
        <v>430000</v>
      </c>
      <c r="F365" s="89">
        <v>322000</v>
      </c>
      <c r="G365" s="66">
        <v>430000</v>
      </c>
    </row>
    <row r="366" spans="1:7" ht="11.25">
      <c r="A366" s="70"/>
      <c r="B366" s="70"/>
      <c r="C366" s="111" t="s">
        <v>446</v>
      </c>
      <c r="D366" s="89"/>
      <c r="E366" s="89"/>
      <c r="F366" s="89"/>
      <c r="G366" s="66"/>
    </row>
    <row r="367" spans="1:7" ht="11.25">
      <c r="A367" s="70">
        <v>282</v>
      </c>
      <c r="B367" s="70">
        <v>4350</v>
      </c>
      <c r="C367" s="111" t="s">
        <v>447</v>
      </c>
      <c r="D367" s="89">
        <v>0</v>
      </c>
      <c r="E367" s="89">
        <v>0</v>
      </c>
      <c r="F367" s="89">
        <v>0</v>
      </c>
      <c r="G367" s="66">
        <v>110000</v>
      </c>
    </row>
    <row r="368" spans="1:8" ht="11.25">
      <c r="A368" s="70"/>
      <c r="B368" s="70"/>
      <c r="C368" s="111" t="s">
        <v>181</v>
      </c>
      <c r="D368" s="89"/>
      <c r="E368" s="89">
        <v>2500000</v>
      </c>
      <c r="F368" s="89">
        <v>2500000</v>
      </c>
      <c r="G368" s="66"/>
      <c r="H368" s="95"/>
    </row>
    <row r="369" spans="1:7" ht="11.25">
      <c r="A369" s="70"/>
      <c r="B369" s="70"/>
      <c r="C369" s="111" t="s">
        <v>182</v>
      </c>
      <c r="D369" s="89"/>
      <c r="E369" s="89">
        <v>400000</v>
      </c>
      <c r="F369" s="89">
        <v>400000</v>
      </c>
      <c r="G369" s="66"/>
    </row>
    <row r="370" spans="1:7" ht="11.25">
      <c r="A370" s="70"/>
      <c r="B370" s="70"/>
      <c r="C370" s="111" t="s">
        <v>266</v>
      </c>
      <c r="D370" s="89">
        <v>150000</v>
      </c>
      <c r="E370" s="89">
        <v>150000</v>
      </c>
      <c r="F370" s="89">
        <v>150000</v>
      </c>
      <c r="G370" s="66"/>
    </row>
    <row r="371" spans="1:7" ht="11.25">
      <c r="A371" s="70"/>
      <c r="B371" s="70"/>
      <c r="C371" s="111" t="s">
        <v>421</v>
      </c>
      <c r="D371" s="89"/>
      <c r="E371" s="89">
        <v>72086</v>
      </c>
      <c r="F371" s="89">
        <v>72086</v>
      </c>
      <c r="G371" s="66"/>
    </row>
    <row r="372" spans="1:7" ht="11.25">
      <c r="A372" s="70"/>
      <c r="B372" s="70"/>
      <c r="C372" s="111"/>
      <c r="D372" s="89"/>
      <c r="E372" s="89"/>
      <c r="F372" s="89"/>
      <c r="G372" s="66"/>
    </row>
    <row r="373" spans="1:7" ht="11.25">
      <c r="A373" s="70"/>
      <c r="B373" s="70"/>
      <c r="C373" s="85" t="s">
        <v>412</v>
      </c>
      <c r="D373" s="89"/>
      <c r="E373" s="89"/>
      <c r="F373" s="89"/>
      <c r="G373" s="66"/>
    </row>
    <row r="374" spans="1:7" ht="11.25">
      <c r="A374" s="70"/>
      <c r="B374" s="70">
        <v>5212</v>
      </c>
      <c r="C374" s="111" t="s">
        <v>413</v>
      </c>
      <c r="D374" s="89"/>
      <c r="E374" s="89"/>
      <c r="F374" s="89"/>
      <c r="G374" s="66">
        <v>100000</v>
      </c>
    </row>
    <row r="375" spans="1:7" ht="11.25">
      <c r="A375" s="70"/>
      <c r="B375" s="70"/>
      <c r="C375" s="111"/>
      <c r="D375" s="89"/>
      <c r="E375" s="89"/>
      <c r="F375" s="89"/>
      <c r="G375" s="66"/>
    </row>
    <row r="376" spans="1:7" ht="11.25">
      <c r="A376" s="70"/>
      <c r="B376" s="70"/>
      <c r="C376" s="85" t="s">
        <v>139</v>
      </c>
      <c r="D376" s="88">
        <f>SUM(D377:D380)</f>
        <v>2700000</v>
      </c>
      <c r="E376" s="88">
        <f>SUM(E377:E380)</f>
        <v>2700000</v>
      </c>
      <c r="F376" s="88">
        <f>SUM(F377:F380)</f>
        <v>1838707.97</v>
      </c>
      <c r="G376" s="82">
        <f>SUM(G377:G380)</f>
        <v>2700000</v>
      </c>
    </row>
    <row r="377" spans="1:7" ht="11.25">
      <c r="A377" s="70">
        <v>179</v>
      </c>
      <c r="B377" s="70">
        <v>5311</v>
      </c>
      <c r="C377" s="111" t="s">
        <v>140</v>
      </c>
      <c r="D377" s="89">
        <v>2500000</v>
      </c>
      <c r="E377" s="89">
        <v>2500000</v>
      </c>
      <c r="F377" s="89">
        <v>1767065.08</v>
      </c>
      <c r="G377" s="66">
        <v>2500000</v>
      </c>
    </row>
    <row r="378" spans="1:7" ht="11.25">
      <c r="A378" s="70"/>
      <c r="B378" s="70"/>
      <c r="C378" s="111" t="s">
        <v>457</v>
      </c>
      <c r="D378" s="89"/>
      <c r="E378" s="89"/>
      <c r="F378" s="89"/>
      <c r="G378" s="66"/>
    </row>
    <row r="379" spans="1:7" ht="11.25">
      <c r="A379" s="4">
        <v>1007</v>
      </c>
      <c r="B379" s="4">
        <v>5399</v>
      </c>
      <c r="C379" s="111" t="s">
        <v>278</v>
      </c>
      <c r="D379" s="15">
        <v>200000</v>
      </c>
      <c r="E379" s="89">
        <v>200000</v>
      </c>
      <c r="F379" s="89">
        <v>71642.89</v>
      </c>
      <c r="G379" s="96">
        <v>200000</v>
      </c>
    </row>
    <row r="380" spans="1:7" ht="11.25">
      <c r="A380" s="70"/>
      <c r="B380" s="70"/>
      <c r="C380" s="111"/>
      <c r="D380" s="89"/>
      <c r="E380" s="89"/>
      <c r="F380" s="89"/>
      <c r="G380" s="66"/>
    </row>
    <row r="381" spans="1:9" ht="11.25">
      <c r="A381" s="70"/>
      <c r="B381" s="70"/>
      <c r="C381" s="85" t="s">
        <v>50</v>
      </c>
      <c r="D381" s="88">
        <f>SUM(D382:D382)</f>
        <v>300000</v>
      </c>
      <c r="E381" s="88">
        <f>SUM(E382:E383)</f>
        <v>437000</v>
      </c>
      <c r="F381" s="88">
        <f>SUM(F382:F383)</f>
        <v>353725.2</v>
      </c>
      <c r="G381" s="82">
        <f>SUM(G382)</f>
        <v>400000</v>
      </c>
      <c r="I381" s="7"/>
    </row>
    <row r="382" spans="1:9" ht="11.25">
      <c r="A382" s="70">
        <v>171</v>
      </c>
      <c r="B382" s="70">
        <v>5512</v>
      </c>
      <c r="C382" s="111" t="s">
        <v>183</v>
      </c>
      <c r="D382" s="89">
        <v>300000</v>
      </c>
      <c r="E382" s="89">
        <v>437000</v>
      </c>
      <c r="F382" s="89">
        <v>353725.2</v>
      </c>
      <c r="G382" s="66">
        <v>400000</v>
      </c>
      <c r="I382" s="7"/>
    </row>
    <row r="383" spans="1:8" ht="11.25">
      <c r="A383" s="70"/>
      <c r="B383" s="70"/>
      <c r="C383" s="111"/>
      <c r="D383" s="89"/>
      <c r="E383" s="89"/>
      <c r="F383" s="89"/>
      <c r="G383" s="66"/>
      <c r="H383" s="10"/>
    </row>
    <row r="384" spans="1:8" ht="11.25">
      <c r="A384" s="70"/>
      <c r="B384" s="70"/>
      <c r="C384" s="85" t="s">
        <v>51</v>
      </c>
      <c r="D384" s="88">
        <f>SUM(D385:D396)</f>
        <v>21242000</v>
      </c>
      <c r="E384" s="88">
        <f>SUM(E385:E396)</f>
        <v>22246332.38</v>
      </c>
      <c r="F384" s="88">
        <f>SUM(F385:F396)</f>
        <v>15355548.320000002</v>
      </c>
      <c r="G384" s="98">
        <f>SUM(G385:G396)</f>
        <v>22354000</v>
      </c>
      <c r="H384" s="15"/>
    </row>
    <row r="385" spans="1:7" ht="11.25">
      <c r="A385" s="70"/>
      <c r="B385" s="70">
        <v>6115</v>
      </c>
      <c r="C385" s="111" t="s">
        <v>268</v>
      </c>
      <c r="D385" s="89">
        <v>250000</v>
      </c>
      <c r="E385" s="89">
        <v>250000</v>
      </c>
      <c r="F385" s="89">
        <v>30569</v>
      </c>
      <c r="G385" s="66"/>
    </row>
    <row r="386" spans="1:7" ht="11.25">
      <c r="A386" s="70"/>
      <c r="B386" s="70">
        <v>6117</v>
      </c>
      <c r="C386" s="111" t="s">
        <v>429</v>
      </c>
      <c r="D386" s="89"/>
      <c r="E386" s="89"/>
      <c r="F386" s="89"/>
      <c r="G386" s="66">
        <v>250000</v>
      </c>
    </row>
    <row r="387" spans="1:7" ht="11.25">
      <c r="A387" s="70"/>
      <c r="B387" s="70">
        <v>6118</v>
      </c>
      <c r="C387" s="111" t="s">
        <v>259</v>
      </c>
      <c r="D387" s="89">
        <v>250000</v>
      </c>
      <c r="E387" s="89">
        <v>164332.38</v>
      </c>
      <c r="F387" s="89">
        <v>164332.38</v>
      </c>
      <c r="G387" s="66"/>
    </row>
    <row r="388" spans="1:7" ht="11.25">
      <c r="A388" s="70">
        <v>175</v>
      </c>
      <c r="B388" s="70">
        <v>6112</v>
      </c>
      <c r="C388" s="111" t="s">
        <v>52</v>
      </c>
      <c r="D388" s="89">
        <v>2400000</v>
      </c>
      <c r="E388" s="89">
        <v>3090000</v>
      </c>
      <c r="F388" s="89">
        <v>1723299</v>
      </c>
      <c r="G388" s="66">
        <v>3100000</v>
      </c>
    </row>
    <row r="389" spans="1:7" ht="11.25">
      <c r="A389" s="70">
        <v>175</v>
      </c>
      <c r="B389" s="70">
        <v>6171</v>
      </c>
      <c r="C389" s="111" t="s">
        <v>53</v>
      </c>
      <c r="D389" s="89">
        <v>15892000</v>
      </c>
      <c r="E389" s="89">
        <v>15892000</v>
      </c>
      <c r="F389" s="89">
        <v>11469116.72</v>
      </c>
      <c r="G389" s="66">
        <v>16554000</v>
      </c>
    </row>
    <row r="390" spans="1:7" ht="11.25">
      <c r="A390" s="70"/>
      <c r="B390" s="70"/>
      <c r="C390" s="111" t="s">
        <v>458</v>
      </c>
      <c r="D390" s="89"/>
      <c r="E390" s="89"/>
      <c r="F390" s="89"/>
      <c r="G390" s="66"/>
    </row>
    <row r="391" spans="1:7" ht="11.25">
      <c r="A391" s="70">
        <v>172</v>
      </c>
      <c r="B391" s="70">
        <v>6171</v>
      </c>
      <c r="C391" s="111" t="s">
        <v>184</v>
      </c>
      <c r="D391" s="89">
        <v>50000</v>
      </c>
      <c r="E391" s="89">
        <v>50000</v>
      </c>
      <c r="F391" s="89">
        <v>44973</v>
      </c>
      <c r="G391" s="66">
        <v>50000</v>
      </c>
    </row>
    <row r="392" spans="1:7" ht="11.25">
      <c r="A392" s="70">
        <v>107</v>
      </c>
      <c r="B392" s="70">
        <v>6171</v>
      </c>
      <c r="C392" s="111" t="s">
        <v>89</v>
      </c>
      <c r="D392" s="89">
        <v>450000</v>
      </c>
      <c r="E392" s="89">
        <v>450000</v>
      </c>
      <c r="F392" s="89">
        <v>242750</v>
      </c>
      <c r="G392" s="66">
        <v>450000</v>
      </c>
    </row>
    <row r="393" spans="1:7" ht="11.25">
      <c r="A393" s="70">
        <v>173</v>
      </c>
      <c r="B393" s="70">
        <v>6171</v>
      </c>
      <c r="C393" s="111" t="s">
        <v>185</v>
      </c>
      <c r="D393" s="89">
        <v>1200000</v>
      </c>
      <c r="E393" s="89">
        <v>1600000</v>
      </c>
      <c r="F393" s="89">
        <v>1153201.41</v>
      </c>
      <c r="G393" s="66">
        <v>1200000</v>
      </c>
    </row>
    <row r="394" spans="1:7" ht="11.25">
      <c r="A394" s="70">
        <v>176</v>
      </c>
      <c r="B394" s="70">
        <v>6171</v>
      </c>
      <c r="C394" s="111" t="s">
        <v>186</v>
      </c>
      <c r="D394" s="89">
        <v>250000</v>
      </c>
      <c r="E394" s="89">
        <v>250000</v>
      </c>
      <c r="F394" s="89">
        <v>168046</v>
      </c>
      <c r="G394" s="66">
        <v>250000</v>
      </c>
    </row>
    <row r="395" spans="1:7" ht="11.25">
      <c r="A395" s="70">
        <v>177</v>
      </c>
      <c r="B395" s="70">
        <v>6171</v>
      </c>
      <c r="C395" s="111" t="s">
        <v>187</v>
      </c>
      <c r="D395" s="89">
        <v>250000</v>
      </c>
      <c r="E395" s="89">
        <v>250000</v>
      </c>
      <c r="F395" s="89">
        <v>167125.81</v>
      </c>
      <c r="G395" s="66">
        <v>250000</v>
      </c>
    </row>
    <row r="396" spans="1:7" ht="11.25">
      <c r="A396" s="70">
        <v>178</v>
      </c>
      <c r="B396" s="70">
        <v>6171</v>
      </c>
      <c r="C396" s="111" t="s">
        <v>188</v>
      </c>
      <c r="D396" s="89">
        <v>250000</v>
      </c>
      <c r="E396" s="89">
        <v>250000</v>
      </c>
      <c r="F396" s="89">
        <v>192135</v>
      </c>
      <c r="G396" s="66">
        <v>250000</v>
      </c>
    </row>
    <row r="397" spans="1:7" ht="11.25">
      <c r="A397" s="70"/>
      <c r="B397" s="70"/>
      <c r="C397" s="111"/>
      <c r="D397" s="89"/>
      <c r="E397" s="89"/>
      <c r="F397" s="89"/>
      <c r="G397" s="66"/>
    </row>
    <row r="398" spans="1:7" ht="11.25">
      <c r="A398" s="70"/>
      <c r="B398" s="70"/>
      <c r="C398" s="85" t="s">
        <v>54</v>
      </c>
      <c r="D398" s="88">
        <f>SUM(D400:D405)</f>
        <v>11465000</v>
      </c>
      <c r="E398" s="88">
        <f>SUM(E400:E405)</f>
        <v>11745159</v>
      </c>
      <c r="F398" s="88">
        <f>SUM(F400:F405)</f>
        <v>10018502.96</v>
      </c>
      <c r="G398" s="98">
        <f>SUM(G400:G405)</f>
        <v>8775000</v>
      </c>
    </row>
    <row r="399" spans="1:7" ht="11.25">
      <c r="A399" s="70"/>
      <c r="B399" s="70"/>
      <c r="C399" s="111" t="s">
        <v>189</v>
      </c>
      <c r="D399" s="89"/>
      <c r="E399" s="89"/>
      <c r="F399" s="89"/>
      <c r="G399" s="82"/>
    </row>
    <row r="400" spans="1:7" ht="11.25">
      <c r="A400" s="70">
        <v>0</v>
      </c>
      <c r="B400" s="70">
        <v>6310</v>
      </c>
      <c r="C400" s="111" t="s">
        <v>190</v>
      </c>
      <c r="D400" s="89">
        <v>100000</v>
      </c>
      <c r="E400" s="89">
        <v>100000</v>
      </c>
      <c r="F400" s="89">
        <v>48195.96</v>
      </c>
      <c r="G400" s="66">
        <v>100000</v>
      </c>
    </row>
    <row r="401" spans="1:7" ht="11.25">
      <c r="A401" s="70">
        <v>0</v>
      </c>
      <c r="B401" s="70">
        <v>6320</v>
      </c>
      <c r="C401" s="111" t="s">
        <v>191</v>
      </c>
      <c r="D401" s="89">
        <v>350000</v>
      </c>
      <c r="E401" s="89">
        <v>350000</v>
      </c>
      <c r="F401" s="89">
        <v>314861</v>
      </c>
      <c r="G401" s="66">
        <v>360000</v>
      </c>
    </row>
    <row r="402" spans="1:7" ht="11.25">
      <c r="A402" s="70">
        <v>0</v>
      </c>
      <c r="B402" s="70">
        <v>6399</v>
      </c>
      <c r="C402" s="111" t="s">
        <v>192</v>
      </c>
      <c r="D402" s="89">
        <v>15000</v>
      </c>
      <c r="E402" s="89">
        <v>15000</v>
      </c>
      <c r="F402" s="89">
        <v>10719</v>
      </c>
      <c r="G402" s="66">
        <v>15000</v>
      </c>
    </row>
    <row r="403" spans="1:7" ht="11.25">
      <c r="A403" s="70"/>
      <c r="B403" s="70"/>
      <c r="C403" s="111" t="s">
        <v>193</v>
      </c>
      <c r="D403" s="89">
        <v>7000000</v>
      </c>
      <c r="E403" s="89">
        <v>7280159</v>
      </c>
      <c r="F403" s="89">
        <v>7280159</v>
      </c>
      <c r="G403" s="66">
        <v>7300000</v>
      </c>
    </row>
    <row r="404" spans="1:7" ht="11.25">
      <c r="A404" s="70">
        <v>343</v>
      </c>
      <c r="B404" s="70">
        <v>6399</v>
      </c>
      <c r="C404" s="111" t="s">
        <v>194</v>
      </c>
      <c r="D404" s="89">
        <v>4000000</v>
      </c>
      <c r="E404" s="89">
        <v>4000000</v>
      </c>
      <c r="F404" s="89">
        <v>2364518</v>
      </c>
      <c r="G404" s="66">
        <v>1000000</v>
      </c>
    </row>
    <row r="405" spans="1:7" ht="11.25">
      <c r="A405" s="70">
        <v>99</v>
      </c>
      <c r="B405" s="70">
        <v>6399</v>
      </c>
      <c r="C405" s="111" t="s">
        <v>195</v>
      </c>
      <c r="D405" s="89"/>
      <c r="E405" s="89"/>
      <c r="F405" s="89">
        <v>50</v>
      </c>
      <c r="G405" s="66"/>
    </row>
    <row r="406" spans="1:7" ht="11.25">
      <c r="A406" s="70"/>
      <c r="B406" s="70"/>
      <c r="C406" s="111"/>
      <c r="D406" s="89"/>
      <c r="E406" s="89"/>
      <c r="F406" s="89"/>
      <c r="G406" s="66"/>
    </row>
    <row r="407" spans="1:7" ht="11.25">
      <c r="A407" s="85"/>
      <c r="B407" s="85"/>
      <c r="C407" s="85" t="s">
        <v>55</v>
      </c>
      <c r="D407" s="88">
        <f>SUM(D410:D411)</f>
        <v>400000</v>
      </c>
      <c r="E407" s="88">
        <f>SUM(E410:E411)</f>
        <v>420000</v>
      </c>
      <c r="F407" s="88">
        <f>SUM(F408:F411)</f>
        <v>171048.35</v>
      </c>
      <c r="G407" s="82">
        <f>SUM(G410:G423)</f>
        <v>400000</v>
      </c>
    </row>
    <row r="408" spans="1:7" ht="11.25">
      <c r="A408" s="70">
        <v>52</v>
      </c>
      <c r="B408" s="70">
        <v>6402</v>
      </c>
      <c r="C408" s="111" t="s">
        <v>422</v>
      </c>
      <c r="D408" s="89"/>
      <c r="E408" s="89"/>
      <c r="F408" s="89">
        <v>44548.35</v>
      </c>
      <c r="G408" s="66"/>
    </row>
    <row r="409" spans="1:7" ht="11.25">
      <c r="A409" s="85"/>
      <c r="B409" s="85"/>
      <c r="C409" s="115"/>
      <c r="D409" s="88"/>
      <c r="E409" s="88"/>
      <c r="F409" s="88"/>
      <c r="G409" s="82"/>
    </row>
    <row r="410" spans="1:7" ht="11.25">
      <c r="A410" s="70">
        <v>0</v>
      </c>
      <c r="B410" s="70">
        <v>6409</v>
      </c>
      <c r="C410" s="111" t="s">
        <v>240</v>
      </c>
      <c r="D410" s="89">
        <v>400000</v>
      </c>
      <c r="E410" s="89">
        <v>420000</v>
      </c>
      <c r="F410" s="89">
        <f>SUM(F412:F423)</f>
        <v>126500</v>
      </c>
      <c r="G410" s="66">
        <v>400000</v>
      </c>
    </row>
    <row r="411" spans="1:7" ht="11.25">
      <c r="A411" s="70"/>
      <c r="B411" s="70"/>
      <c r="C411" s="111" t="s">
        <v>108</v>
      </c>
      <c r="D411" s="89"/>
      <c r="E411" s="89"/>
      <c r="F411" s="89"/>
      <c r="G411" s="66"/>
    </row>
    <row r="412" spans="1:7" ht="11.25">
      <c r="A412" s="70"/>
      <c r="B412" s="70"/>
      <c r="C412" s="111" t="s">
        <v>267</v>
      </c>
      <c r="D412" s="89"/>
      <c r="E412" s="89"/>
      <c r="F412" s="89">
        <v>38000</v>
      </c>
      <c r="G412" s="82"/>
    </row>
    <row r="413" spans="1:7" ht="11.25">
      <c r="A413" s="70"/>
      <c r="B413" s="70"/>
      <c r="C413" s="111" t="s">
        <v>196</v>
      </c>
      <c r="D413" s="89"/>
      <c r="E413" s="89"/>
      <c r="F413" s="89">
        <v>15000</v>
      </c>
      <c r="G413" s="66"/>
    </row>
    <row r="414" spans="1:7" ht="11.25">
      <c r="A414" s="70"/>
      <c r="B414" s="70"/>
      <c r="C414" s="111" t="s">
        <v>197</v>
      </c>
      <c r="D414" s="89"/>
      <c r="E414" s="89"/>
      <c r="F414" s="89">
        <v>10000</v>
      </c>
      <c r="G414" s="66"/>
    </row>
    <row r="415" spans="1:7" ht="11.25">
      <c r="A415" s="70"/>
      <c r="B415" s="70"/>
      <c r="C415" s="111" t="s">
        <v>198</v>
      </c>
      <c r="D415" s="89"/>
      <c r="E415" s="89"/>
      <c r="F415" s="89">
        <v>23000</v>
      </c>
      <c r="G415" s="66"/>
    </row>
    <row r="416" spans="1:7" ht="11.25">
      <c r="A416" s="70"/>
      <c r="B416" s="70"/>
      <c r="C416" s="111" t="s">
        <v>241</v>
      </c>
      <c r="D416" s="89"/>
      <c r="E416" s="89"/>
      <c r="F416" s="89"/>
      <c r="G416" s="82"/>
    </row>
    <row r="417" spans="1:7" ht="11.25">
      <c r="A417" s="70"/>
      <c r="B417" s="70"/>
      <c r="C417" s="111" t="s">
        <v>212</v>
      </c>
      <c r="D417" s="89"/>
      <c r="E417" s="89"/>
      <c r="F417" s="89">
        <v>20000</v>
      </c>
      <c r="G417" s="82"/>
    </row>
    <row r="418" spans="1:7" ht="11.25">
      <c r="A418" s="70"/>
      <c r="B418" s="70"/>
      <c r="C418" s="111" t="s">
        <v>242</v>
      </c>
      <c r="D418" s="89"/>
      <c r="E418" s="89"/>
      <c r="F418" s="89"/>
      <c r="G418" s="82"/>
    </row>
    <row r="419" spans="1:7" ht="11.25">
      <c r="A419" s="70"/>
      <c r="B419" s="70"/>
      <c r="C419" s="111" t="s">
        <v>394</v>
      </c>
      <c r="D419" s="89"/>
      <c r="E419" s="89"/>
      <c r="F419" s="89">
        <v>18500</v>
      </c>
      <c r="G419" s="66"/>
    </row>
    <row r="420" spans="1:7" ht="11.25">
      <c r="A420" s="70"/>
      <c r="B420" s="70"/>
      <c r="C420" s="111" t="s">
        <v>260</v>
      </c>
      <c r="D420" s="89"/>
      <c r="E420" s="89"/>
      <c r="F420" s="89"/>
      <c r="G420" s="66"/>
    </row>
    <row r="421" spans="1:7" ht="11.25">
      <c r="A421" s="70"/>
      <c r="B421" s="70"/>
      <c r="C421" s="111" t="s">
        <v>352</v>
      </c>
      <c r="D421" s="89"/>
      <c r="E421" s="89"/>
      <c r="F421" s="89">
        <v>2000</v>
      </c>
      <c r="G421" s="66"/>
    </row>
    <row r="422" spans="1:7" ht="11.25">
      <c r="A422" s="70"/>
      <c r="B422" s="70"/>
      <c r="C422" s="111"/>
      <c r="D422" s="89"/>
      <c r="E422" s="89"/>
      <c r="F422" s="89"/>
      <c r="G422" s="66"/>
    </row>
    <row r="423" spans="1:7" ht="11.25">
      <c r="A423" s="70"/>
      <c r="B423" s="70"/>
      <c r="C423" s="111"/>
      <c r="D423" s="89"/>
      <c r="E423" s="89"/>
      <c r="F423" s="89"/>
      <c r="G423" s="66"/>
    </row>
    <row r="424" spans="1:8" ht="11.25">
      <c r="A424" s="70">
        <v>59</v>
      </c>
      <c r="B424" s="70">
        <v>6409</v>
      </c>
      <c r="C424" s="111" t="s">
        <v>464</v>
      </c>
      <c r="D424" s="89">
        <v>36747</v>
      </c>
      <c r="E424" s="88">
        <v>161078</v>
      </c>
      <c r="F424" s="93"/>
      <c r="G424" s="82">
        <v>577086.91</v>
      </c>
      <c r="H424" s="77"/>
    </row>
    <row r="425" spans="1:7" ht="11.25">
      <c r="A425" s="70"/>
      <c r="B425" s="70"/>
      <c r="C425" s="111"/>
      <c r="D425" s="89"/>
      <c r="E425" s="89"/>
      <c r="F425" s="89"/>
      <c r="G425" s="66"/>
    </row>
    <row r="426" spans="1:7" ht="11.25">
      <c r="A426" s="70"/>
      <c r="B426" s="70"/>
      <c r="C426" s="85" t="s">
        <v>94</v>
      </c>
      <c r="D426" s="88">
        <f>SUM(D427:D432)</f>
        <v>450000</v>
      </c>
      <c r="E426" s="88">
        <f>SUM(E427:E432)</f>
        <v>755000</v>
      </c>
      <c r="F426" s="88">
        <f>SUM(F427:F432)</f>
        <v>505972.46</v>
      </c>
      <c r="G426" s="98">
        <f>SUM(G427:G433)</f>
        <v>1380000</v>
      </c>
    </row>
    <row r="427" spans="1:7" ht="11.25">
      <c r="A427" s="92">
        <v>21144</v>
      </c>
      <c r="B427" s="70">
        <v>2221</v>
      </c>
      <c r="C427" s="111" t="s">
        <v>210</v>
      </c>
      <c r="D427" s="15">
        <v>50000</v>
      </c>
      <c r="E427" s="89">
        <v>50000</v>
      </c>
      <c r="F427" s="89">
        <v>38910.8</v>
      </c>
      <c r="G427" s="66">
        <v>40000</v>
      </c>
    </row>
    <row r="428" spans="1:7" ht="11.25">
      <c r="A428" s="92">
        <v>0</v>
      </c>
      <c r="B428" s="70">
        <v>3639</v>
      </c>
      <c r="C428" s="111" t="s">
        <v>243</v>
      </c>
      <c r="D428" s="15">
        <v>35000</v>
      </c>
      <c r="E428" s="89">
        <v>35000</v>
      </c>
      <c r="F428" s="89">
        <v>25200.9</v>
      </c>
      <c r="G428" s="66">
        <v>30000</v>
      </c>
    </row>
    <row r="429" spans="1:7" ht="11.25">
      <c r="A429" s="92">
        <v>201424</v>
      </c>
      <c r="B429" s="70">
        <v>3639</v>
      </c>
      <c r="C429" s="111" t="s">
        <v>211</v>
      </c>
      <c r="D429" s="15">
        <v>100000</v>
      </c>
      <c r="E429" s="89">
        <v>345000</v>
      </c>
      <c r="F429" s="89">
        <v>296721.49</v>
      </c>
      <c r="G429" s="66">
        <v>400000</v>
      </c>
    </row>
    <row r="430" spans="1:7" ht="11.25">
      <c r="A430" s="92">
        <v>2201518</v>
      </c>
      <c r="B430" s="70">
        <v>3613</v>
      </c>
      <c r="C430" s="111" t="s">
        <v>353</v>
      </c>
      <c r="D430" s="15">
        <v>50000</v>
      </c>
      <c r="E430" s="89">
        <v>110000</v>
      </c>
      <c r="F430" s="89">
        <v>92839.16</v>
      </c>
      <c r="G430" s="66">
        <v>110000</v>
      </c>
    </row>
    <row r="431" spans="1:7" ht="11.25">
      <c r="A431" s="92">
        <v>2201519</v>
      </c>
      <c r="B431" s="70">
        <v>3113</v>
      </c>
      <c r="C431" s="111" t="s">
        <v>271</v>
      </c>
      <c r="D431" s="15">
        <v>150000</v>
      </c>
      <c r="E431" s="89">
        <v>150000</v>
      </c>
      <c r="F431" s="89">
        <v>4807.4</v>
      </c>
      <c r="G431" s="66">
        <v>500000</v>
      </c>
    </row>
    <row r="432" spans="1:7" ht="11.25">
      <c r="A432" s="92">
        <v>201715</v>
      </c>
      <c r="B432" s="70">
        <v>3639</v>
      </c>
      <c r="C432" s="111" t="s">
        <v>272</v>
      </c>
      <c r="D432" s="15">
        <v>65000</v>
      </c>
      <c r="E432" s="89">
        <v>65000</v>
      </c>
      <c r="F432" s="89">
        <v>47492.71</v>
      </c>
      <c r="G432" s="66">
        <v>300000</v>
      </c>
    </row>
    <row r="433" spans="1:7" ht="11.25">
      <c r="A433" s="70"/>
      <c r="B433" s="70"/>
      <c r="C433" s="111"/>
      <c r="D433" s="89"/>
      <c r="E433" s="89"/>
      <c r="F433" s="89"/>
      <c r="G433" s="66"/>
    </row>
    <row r="434" spans="1:7" ht="11.25">
      <c r="A434" s="86"/>
      <c r="B434" s="86"/>
      <c r="C434" s="120" t="s">
        <v>199</v>
      </c>
      <c r="D434" s="83">
        <f>D436+D437+D438+D440+D464+D481+D487+D500+D506+D518</f>
        <v>120595300</v>
      </c>
      <c r="E434" s="83">
        <f>E436+E437+E438+E440+E464+E481+E487+E500+E506+E518</f>
        <v>133390435</v>
      </c>
      <c r="F434" s="83">
        <f>F436+F437+F438+F440+F464+F481+F487+F500+F506+F518</f>
        <v>36937068.26</v>
      </c>
      <c r="G434" s="83">
        <f>G436+G437+G438+G440+G464+G481+G487+G500+G506+G518</f>
        <v>121840604.69</v>
      </c>
    </row>
    <row r="435" spans="1:7" ht="11.25">
      <c r="A435" s="87"/>
      <c r="B435" s="87"/>
      <c r="C435" s="117"/>
      <c r="D435" s="90"/>
      <c r="E435" s="90"/>
      <c r="F435" s="90"/>
      <c r="G435" s="83"/>
    </row>
    <row r="436" spans="1:7" ht="11.25">
      <c r="A436" s="70">
        <v>346</v>
      </c>
      <c r="B436" s="70"/>
      <c r="C436" s="111" t="s">
        <v>354</v>
      </c>
      <c r="D436" s="94">
        <v>900000</v>
      </c>
      <c r="E436" s="94">
        <v>900000</v>
      </c>
      <c r="F436" s="94">
        <v>675605.57</v>
      </c>
      <c r="G436" s="84">
        <v>900000</v>
      </c>
    </row>
    <row r="437" spans="1:7" ht="11.25">
      <c r="A437" s="70">
        <v>347</v>
      </c>
      <c r="B437" s="70"/>
      <c r="C437" s="111" t="s">
        <v>355</v>
      </c>
      <c r="D437" s="94">
        <v>100000</v>
      </c>
      <c r="E437" s="94">
        <v>100000</v>
      </c>
      <c r="F437" s="94">
        <v>6413</v>
      </c>
      <c r="G437" s="84">
        <v>100000</v>
      </c>
    </row>
    <row r="438" spans="1:8" ht="11.25">
      <c r="A438" s="70">
        <v>1236</v>
      </c>
      <c r="B438" s="70"/>
      <c r="C438" s="111" t="s">
        <v>356</v>
      </c>
      <c r="D438" s="94">
        <v>1000000</v>
      </c>
      <c r="E438" s="94">
        <v>1500000</v>
      </c>
      <c r="F438" s="94">
        <v>28653</v>
      </c>
      <c r="G438" s="84">
        <v>1500000</v>
      </c>
      <c r="H438" s="1" t="s">
        <v>207</v>
      </c>
    </row>
    <row r="439" spans="1:8" ht="11.25">
      <c r="A439" s="87"/>
      <c r="B439" s="87"/>
      <c r="C439" s="117"/>
      <c r="D439" s="90"/>
      <c r="E439" s="90"/>
      <c r="F439" s="90"/>
      <c r="G439" s="66"/>
      <c r="H439" s="1" t="s">
        <v>444</v>
      </c>
    </row>
    <row r="440" spans="1:8" ht="11.25">
      <c r="A440" s="4"/>
      <c r="B440" s="70"/>
      <c r="C440" s="118" t="s">
        <v>137</v>
      </c>
      <c r="D440" s="91">
        <f>SUM(D441:D463)</f>
        <v>2285300</v>
      </c>
      <c r="E440" s="91">
        <f>SUM(E441:E463)</f>
        <v>4220428</v>
      </c>
      <c r="F440" s="91">
        <f>SUM(F441:F463)</f>
        <v>964679.51</v>
      </c>
      <c r="G440" s="97">
        <f>SUM(G441:G463)</f>
        <v>3099604.6900000004</v>
      </c>
      <c r="H440" s="1" t="s">
        <v>358</v>
      </c>
    </row>
    <row r="441" spans="1:8" ht="11.25">
      <c r="A441" s="4" t="s">
        <v>357</v>
      </c>
      <c r="B441" s="3"/>
      <c r="C441" s="111"/>
      <c r="D441" s="15"/>
      <c r="E441" s="90"/>
      <c r="F441" s="90"/>
      <c r="G441" s="82"/>
      <c r="H441" s="1" t="s">
        <v>208</v>
      </c>
    </row>
    <row r="442" spans="1:8" ht="11.25">
      <c r="A442" s="4">
        <v>301</v>
      </c>
      <c r="B442" s="4"/>
      <c r="C442" s="111" t="s">
        <v>129</v>
      </c>
      <c r="D442" s="15">
        <v>274100</v>
      </c>
      <c r="E442" s="94">
        <v>184612</v>
      </c>
      <c r="F442" s="94">
        <v>137500</v>
      </c>
      <c r="G442" s="66">
        <v>435000</v>
      </c>
      <c r="H442" s="1" t="s">
        <v>209</v>
      </c>
    </row>
    <row r="443" spans="1:8" ht="11.25">
      <c r="A443" s="4"/>
      <c r="B443" s="4"/>
      <c r="C443" s="111" t="s">
        <v>469</v>
      </c>
      <c r="D443" s="15"/>
      <c r="E443" s="94"/>
      <c r="F443" s="94"/>
      <c r="G443" s="66">
        <v>-93300</v>
      </c>
      <c r="H443" s="1" t="s">
        <v>359</v>
      </c>
    </row>
    <row r="444" spans="1:8" ht="11.25">
      <c r="A444" s="4"/>
      <c r="B444" s="4"/>
      <c r="C444" s="111" t="s">
        <v>470</v>
      </c>
      <c r="D444" s="15"/>
      <c r="E444" s="94"/>
      <c r="F444" s="94"/>
      <c r="G444" s="66">
        <v>-16840.09</v>
      </c>
      <c r="H444" s="1">
        <f>SUM(G442:G444)</f>
        <v>324859.91</v>
      </c>
    </row>
    <row r="445" spans="1:7" ht="11.25">
      <c r="A445" s="4">
        <v>302</v>
      </c>
      <c r="B445" s="4"/>
      <c r="C445" s="111" t="s">
        <v>130</v>
      </c>
      <c r="D445" s="15">
        <v>464800</v>
      </c>
      <c r="E445" s="94">
        <v>600566</v>
      </c>
      <c r="F445" s="94">
        <v>141275.31</v>
      </c>
      <c r="G445" s="66">
        <v>514000</v>
      </c>
    </row>
    <row r="446" spans="1:8" ht="11.25">
      <c r="A446" s="4"/>
      <c r="B446" s="4"/>
      <c r="C446" s="111" t="s">
        <v>471</v>
      </c>
      <c r="D446" s="15"/>
      <c r="E446" s="94"/>
      <c r="F446" s="94"/>
      <c r="G446" s="66">
        <v>-29608.94</v>
      </c>
      <c r="H446" s="1">
        <f>SUM(G445:G446)</f>
        <v>484391.06</v>
      </c>
    </row>
    <row r="447" spans="1:7" ht="11.25">
      <c r="A447" s="4">
        <v>303</v>
      </c>
      <c r="B447" s="4"/>
      <c r="C447" s="111" t="s">
        <v>131</v>
      </c>
      <c r="D447" s="15">
        <v>229400</v>
      </c>
      <c r="E447" s="94">
        <v>336354</v>
      </c>
      <c r="F447" s="94">
        <v>26318.44</v>
      </c>
      <c r="G447" s="66">
        <v>274000</v>
      </c>
    </row>
    <row r="448" spans="1:8" ht="11.25">
      <c r="A448" s="4"/>
      <c r="B448" s="4"/>
      <c r="C448" s="111" t="s">
        <v>472</v>
      </c>
      <c r="D448" s="15"/>
      <c r="E448" s="94"/>
      <c r="F448" s="94"/>
      <c r="G448" s="66">
        <v>-15359.64</v>
      </c>
      <c r="H448" s="1">
        <f>SUM(G447:G448)</f>
        <v>258640.36</v>
      </c>
    </row>
    <row r="449" spans="1:7" ht="11.25">
      <c r="A449" s="4">
        <v>309</v>
      </c>
      <c r="B449" s="4"/>
      <c r="C449" s="111" t="s">
        <v>244</v>
      </c>
      <c r="D449" s="15">
        <v>557200</v>
      </c>
      <c r="E449" s="94">
        <v>1776354</v>
      </c>
      <c r="F449" s="94">
        <v>190815.74</v>
      </c>
      <c r="G449" s="66">
        <v>1665000</v>
      </c>
    </row>
    <row r="450" spans="1:7" ht="11.25">
      <c r="A450" s="4"/>
      <c r="B450" s="4"/>
      <c r="C450" s="111" t="s">
        <v>467</v>
      </c>
      <c r="D450" s="15"/>
      <c r="E450" s="94"/>
      <c r="F450" s="94"/>
      <c r="G450" s="66">
        <v>-1000000</v>
      </c>
    </row>
    <row r="451" spans="1:8" ht="11.25">
      <c r="A451" s="4"/>
      <c r="B451" s="4"/>
      <c r="C451" s="111" t="s">
        <v>473</v>
      </c>
      <c r="D451" s="15"/>
      <c r="E451" s="94"/>
      <c r="F451" s="94"/>
      <c r="G451" s="66">
        <v>-35530.73</v>
      </c>
      <c r="H451" s="1">
        <f>SUM(G449:G451)</f>
        <v>629469.27</v>
      </c>
    </row>
    <row r="452" spans="1:7" ht="11.25">
      <c r="A452" s="4">
        <v>310</v>
      </c>
      <c r="B452" s="4"/>
      <c r="C452" s="111" t="s">
        <v>132</v>
      </c>
      <c r="D452" s="15">
        <v>125100</v>
      </c>
      <c r="E452" s="94">
        <v>313086</v>
      </c>
      <c r="F452" s="94">
        <v>54149</v>
      </c>
      <c r="G452" s="66">
        <v>290000</v>
      </c>
    </row>
    <row r="453" spans="1:8" ht="11.25">
      <c r="A453" s="4"/>
      <c r="B453" s="4"/>
      <c r="C453" s="111" t="s">
        <v>474</v>
      </c>
      <c r="D453" s="15"/>
      <c r="E453" s="94"/>
      <c r="F453" s="94"/>
      <c r="G453" s="66">
        <v>-7587.29</v>
      </c>
      <c r="H453" s="1">
        <f>SUM(G452:G453)</f>
        <v>282412.71</v>
      </c>
    </row>
    <row r="454" spans="1:7" ht="11.25">
      <c r="A454" s="4">
        <v>311</v>
      </c>
      <c r="B454" s="4"/>
      <c r="C454" s="111" t="s">
        <v>133</v>
      </c>
      <c r="D454" s="15">
        <v>166900</v>
      </c>
      <c r="E454" s="94">
        <v>103577</v>
      </c>
      <c r="F454" s="94">
        <v>75698</v>
      </c>
      <c r="G454" s="66">
        <v>478000</v>
      </c>
    </row>
    <row r="455" spans="1:7" ht="11.25">
      <c r="A455" s="4"/>
      <c r="B455" s="4"/>
      <c r="C455" s="111" t="s">
        <v>468</v>
      </c>
      <c r="D455" s="15"/>
      <c r="E455" s="94"/>
      <c r="F455" s="94"/>
      <c r="G455" s="66">
        <v>-183232.16</v>
      </c>
    </row>
    <row r="456" spans="1:8" ht="11.25">
      <c r="A456" s="4"/>
      <c r="B456" s="4"/>
      <c r="C456" s="111" t="s">
        <v>475</v>
      </c>
      <c r="D456" s="15"/>
      <c r="E456" s="94"/>
      <c r="F456" s="94"/>
      <c r="G456" s="66">
        <v>-9993.02</v>
      </c>
      <c r="H456" s="1">
        <f>SUM(G454:G456)</f>
        <v>284774.81999999995</v>
      </c>
    </row>
    <row r="457" spans="1:7" ht="11.25">
      <c r="A457" s="4">
        <v>312</v>
      </c>
      <c r="B457" s="4"/>
      <c r="C457" s="111" t="s">
        <v>134</v>
      </c>
      <c r="D457" s="15">
        <v>295000</v>
      </c>
      <c r="E457" s="94">
        <v>480111</v>
      </c>
      <c r="F457" s="89">
        <v>269985.02</v>
      </c>
      <c r="G457" s="66">
        <v>445000</v>
      </c>
    </row>
    <row r="458" spans="1:8" ht="11.25">
      <c r="A458" s="4"/>
      <c r="B458" s="4"/>
      <c r="C458" s="111" t="s">
        <v>476</v>
      </c>
      <c r="D458" s="15"/>
      <c r="E458" s="94"/>
      <c r="F458" s="89"/>
      <c r="G458" s="66">
        <v>-17950.42</v>
      </c>
      <c r="H458" s="1">
        <f>SUM(G457:G458)</f>
        <v>427049.58</v>
      </c>
    </row>
    <row r="459" spans="1:7" ht="11.25">
      <c r="A459" s="4">
        <v>313</v>
      </c>
      <c r="B459" s="4"/>
      <c r="C459" s="111" t="s">
        <v>135</v>
      </c>
      <c r="D459" s="15">
        <v>53600</v>
      </c>
      <c r="E459" s="94">
        <v>74796</v>
      </c>
      <c r="F459" s="89">
        <v>68938</v>
      </c>
      <c r="G459" s="66">
        <v>65000</v>
      </c>
    </row>
    <row r="460" spans="1:8" ht="11.25">
      <c r="A460" s="4"/>
      <c r="B460" s="4"/>
      <c r="C460" s="111" t="s">
        <v>477</v>
      </c>
      <c r="D460" s="15"/>
      <c r="E460" s="94"/>
      <c r="F460" s="89"/>
      <c r="G460" s="66">
        <v>-3331.01</v>
      </c>
      <c r="H460" s="1">
        <f>SUM(G459:G460)</f>
        <v>61668.99</v>
      </c>
    </row>
    <row r="461" spans="1:7" ht="11.25">
      <c r="A461" s="4">
        <v>318</v>
      </c>
      <c r="B461" s="4"/>
      <c r="C461" s="111" t="s">
        <v>136</v>
      </c>
      <c r="D461" s="15">
        <v>119200</v>
      </c>
      <c r="E461" s="94">
        <v>350972</v>
      </c>
      <c r="F461" s="89"/>
      <c r="G461" s="66">
        <v>353000</v>
      </c>
    </row>
    <row r="462" spans="1:8" ht="11.25">
      <c r="A462" s="4"/>
      <c r="B462" s="4"/>
      <c r="C462" s="111" t="s">
        <v>478</v>
      </c>
      <c r="D462" s="15"/>
      <c r="E462" s="94"/>
      <c r="F462" s="89"/>
      <c r="G462" s="66">
        <v>-6662.01</v>
      </c>
      <c r="H462" s="1">
        <f>SUM(G461:G462)</f>
        <v>346337.99</v>
      </c>
    </row>
    <row r="463" spans="1:9" ht="12.75">
      <c r="A463" s="87"/>
      <c r="B463" s="87"/>
      <c r="C463" s="117"/>
      <c r="D463" s="90"/>
      <c r="E463" s="90"/>
      <c r="F463" s="90"/>
      <c r="G463" s="83"/>
      <c r="H463" s="37"/>
      <c r="I463" s="72" t="e">
        <f>SUM(H463/G463)*100</f>
        <v>#DIV/0!</v>
      </c>
    </row>
    <row r="464" spans="1:9" ht="12.75">
      <c r="A464" s="85">
        <v>24</v>
      </c>
      <c r="B464" s="85">
        <v>2310</v>
      </c>
      <c r="C464" s="115" t="s">
        <v>98</v>
      </c>
      <c r="D464" s="91">
        <f>SUM(D466:D476)</f>
        <v>11900000</v>
      </c>
      <c r="E464" s="91">
        <f>SUM(E466:E476)</f>
        <v>8600000</v>
      </c>
      <c r="F464" s="88">
        <f>SUM(F466:F480)</f>
        <v>1226067</v>
      </c>
      <c r="G464" s="83">
        <f>SUM(G465:G480)</f>
        <v>9511000</v>
      </c>
      <c r="H464" s="38"/>
      <c r="I464" s="73"/>
    </row>
    <row r="465" spans="1:9" ht="12.75">
      <c r="A465" s="70"/>
      <c r="B465" s="85">
        <v>2321</v>
      </c>
      <c r="C465" s="111" t="s">
        <v>99</v>
      </c>
      <c r="D465" s="15"/>
      <c r="E465" s="89"/>
      <c r="F465" s="89"/>
      <c r="G465" s="84"/>
      <c r="H465" s="38"/>
      <c r="I465" s="73"/>
    </row>
    <row r="466" spans="1:9" ht="12.75">
      <c r="A466" s="70"/>
      <c r="B466" s="70"/>
      <c r="C466" s="116" t="s">
        <v>360</v>
      </c>
      <c r="D466" s="94">
        <v>50000</v>
      </c>
      <c r="E466" s="89">
        <v>50000</v>
      </c>
      <c r="F466" s="89">
        <v>65000</v>
      </c>
      <c r="G466" s="84"/>
      <c r="H466" s="38"/>
      <c r="I466" s="73"/>
    </row>
    <row r="467" spans="1:9" ht="12.75">
      <c r="A467" s="70"/>
      <c r="B467" s="70"/>
      <c r="C467" s="116" t="s">
        <v>361</v>
      </c>
      <c r="D467" s="94">
        <v>50000</v>
      </c>
      <c r="E467" s="89">
        <v>50000</v>
      </c>
      <c r="F467" s="89">
        <v>72000</v>
      </c>
      <c r="G467" s="84"/>
      <c r="H467" s="38"/>
      <c r="I467" s="73"/>
    </row>
    <row r="468" spans="1:9" ht="12.75">
      <c r="A468" s="70"/>
      <c r="B468" s="70"/>
      <c r="C468" s="116" t="s">
        <v>362</v>
      </c>
      <c r="D468" s="94"/>
      <c r="E468" s="89"/>
      <c r="F468" s="89">
        <v>80858</v>
      </c>
      <c r="G468" s="84">
        <v>810000</v>
      </c>
      <c r="H468" s="38"/>
      <c r="I468" s="73"/>
    </row>
    <row r="469" spans="1:9" ht="12.75">
      <c r="A469" s="70"/>
      <c r="B469" s="70"/>
      <c r="C469" s="116" t="s">
        <v>363</v>
      </c>
      <c r="D469" s="94">
        <v>2000000</v>
      </c>
      <c r="E469" s="89">
        <v>0</v>
      </c>
      <c r="F469" s="89"/>
      <c r="G469" s="84">
        <v>1500000</v>
      </c>
      <c r="H469" s="38"/>
      <c r="I469" s="73"/>
    </row>
    <row r="470" spans="1:9" ht="12.75">
      <c r="A470" s="70"/>
      <c r="B470" s="70"/>
      <c r="C470" s="116" t="s">
        <v>364</v>
      </c>
      <c r="D470" s="94">
        <v>1000000</v>
      </c>
      <c r="E470" s="89">
        <v>0</v>
      </c>
      <c r="F470" s="89"/>
      <c r="G470" s="84"/>
      <c r="H470" s="6"/>
      <c r="I470" s="73"/>
    </row>
    <row r="471" spans="1:9" ht="12.75">
      <c r="A471" s="70"/>
      <c r="B471" s="70"/>
      <c r="C471" s="116" t="s">
        <v>365</v>
      </c>
      <c r="D471" s="94">
        <v>100000</v>
      </c>
      <c r="E471" s="89">
        <v>100000</v>
      </c>
      <c r="F471" s="89">
        <v>228000</v>
      </c>
      <c r="G471" s="84">
        <v>3701000</v>
      </c>
      <c r="I471" s="73"/>
    </row>
    <row r="472" spans="1:9" ht="12.75">
      <c r="A472" s="70"/>
      <c r="B472" s="70"/>
      <c r="C472" s="116" t="s">
        <v>366</v>
      </c>
      <c r="D472" s="94">
        <v>100000</v>
      </c>
      <c r="E472" s="89">
        <v>100000</v>
      </c>
      <c r="F472" s="89"/>
      <c r="G472" s="84"/>
      <c r="H472" s="6"/>
      <c r="I472" s="73"/>
    </row>
    <row r="473" spans="1:9" ht="12.75">
      <c r="A473" s="70"/>
      <c r="B473" s="70"/>
      <c r="C473" s="116" t="s">
        <v>367</v>
      </c>
      <c r="D473" s="94">
        <v>4600000</v>
      </c>
      <c r="E473" s="89">
        <v>3650000</v>
      </c>
      <c r="F473" s="89"/>
      <c r="G473" s="84"/>
      <c r="H473" s="6"/>
      <c r="I473" s="73"/>
    </row>
    <row r="474" spans="1:9" ht="12.75">
      <c r="A474" s="70"/>
      <c r="B474" s="70"/>
      <c r="C474" s="116" t="s">
        <v>368</v>
      </c>
      <c r="D474" s="94">
        <v>3000000</v>
      </c>
      <c r="E474" s="89">
        <v>3000000</v>
      </c>
      <c r="F474" s="89">
        <v>17000</v>
      </c>
      <c r="G474" s="84"/>
      <c r="H474" s="6"/>
      <c r="I474" s="73"/>
    </row>
    <row r="475" spans="1:9" ht="12.75">
      <c r="A475" s="70"/>
      <c r="B475" s="70"/>
      <c r="C475" s="116" t="s">
        <v>276</v>
      </c>
      <c r="D475" s="94">
        <v>1000000</v>
      </c>
      <c r="E475" s="89">
        <v>1000000</v>
      </c>
      <c r="F475" s="89"/>
      <c r="G475" s="84">
        <v>1200000</v>
      </c>
      <c r="H475" s="6"/>
      <c r="I475" s="73"/>
    </row>
    <row r="476" spans="1:9" ht="12.75">
      <c r="A476" s="70"/>
      <c r="B476" s="70"/>
      <c r="C476" s="116" t="s">
        <v>369</v>
      </c>
      <c r="D476" s="94"/>
      <c r="E476" s="89">
        <v>650000</v>
      </c>
      <c r="F476" s="89">
        <v>616209</v>
      </c>
      <c r="G476" s="84"/>
      <c r="H476" s="6"/>
      <c r="I476" s="73"/>
    </row>
    <row r="477" spans="1:9" ht="12.75">
      <c r="A477" s="70"/>
      <c r="B477" s="70"/>
      <c r="C477" s="116" t="s">
        <v>396</v>
      </c>
      <c r="D477" s="94"/>
      <c r="E477" s="89"/>
      <c r="F477" s="89">
        <v>89000</v>
      </c>
      <c r="G477" s="84">
        <v>2300000</v>
      </c>
      <c r="H477" s="6"/>
      <c r="I477" s="73"/>
    </row>
    <row r="478" spans="1:9" ht="12.75">
      <c r="A478" s="70"/>
      <c r="B478" s="70"/>
      <c r="C478" s="116" t="s">
        <v>423</v>
      </c>
      <c r="D478" s="94"/>
      <c r="E478" s="89"/>
      <c r="F478" s="89">
        <v>58000</v>
      </c>
      <c r="G478" s="84"/>
      <c r="H478" s="6"/>
      <c r="I478" s="73"/>
    </row>
    <row r="479" spans="1:9" ht="12.75">
      <c r="A479" s="70"/>
      <c r="B479" s="70"/>
      <c r="C479" s="116" t="s">
        <v>479</v>
      </c>
      <c r="D479" s="94"/>
      <c r="E479" s="89"/>
      <c r="F479" s="89"/>
      <c r="G479" s="84"/>
      <c r="H479" s="6"/>
      <c r="I479" s="73"/>
    </row>
    <row r="480" spans="1:9" ht="12.75">
      <c r="A480" s="70"/>
      <c r="B480" s="70"/>
      <c r="C480" s="116" t="s">
        <v>214</v>
      </c>
      <c r="D480" s="15"/>
      <c r="E480" s="89"/>
      <c r="F480" s="89"/>
      <c r="G480" s="84"/>
      <c r="H480" s="38"/>
      <c r="I480" s="73"/>
    </row>
    <row r="481" spans="1:9" ht="12.75">
      <c r="A481" s="70"/>
      <c r="B481" s="70"/>
      <c r="C481" s="85" t="s">
        <v>104</v>
      </c>
      <c r="D481" s="91">
        <f>SUM(D482:D486)</f>
        <v>900000</v>
      </c>
      <c r="E481" s="91">
        <f>SUM(E482:E486)</f>
        <v>1640000</v>
      </c>
      <c r="F481" s="91">
        <f>SUM(F482:F486)</f>
        <v>1121340.28</v>
      </c>
      <c r="G481" s="97">
        <f>SUM(G482:G486)</f>
        <v>500000</v>
      </c>
      <c r="H481" s="38"/>
      <c r="I481" s="73"/>
    </row>
    <row r="482" spans="1:9" ht="12.75">
      <c r="A482" s="24">
        <v>1006</v>
      </c>
      <c r="B482" s="4">
        <v>3633</v>
      </c>
      <c r="C482" s="111" t="s">
        <v>201</v>
      </c>
      <c r="D482" s="15">
        <v>700000</v>
      </c>
      <c r="E482" s="89">
        <v>960000</v>
      </c>
      <c r="F482" s="89">
        <v>713861.28</v>
      </c>
      <c r="G482" s="84">
        <v>500000</v>
      </c>
      <c r="H482" s="38"/>
      <c r="I482" s="73"/>
    </row>
    <row r="483" spans="1:9" ht="12.75">
      <c r="A483" s="24"/>
      <c r="B483" s="4"/>
      <c r="C483" s="111" t="s">
        <v>202</v>
      </c>
      <c r="D483" s="91"/>
      <c r="E483" s="89"/>
      <c r="F483" s="89"/>
      <c r="G483" s="96"/>
      <c r="H483" s="38"/>
      <c r="I483" s="73"/>
    </row>
    <row r="484" spans="1:9" ht="12.75">
      <c r="A484" s="22">
        <v>201718</v>
      </c>
      <c r="B484" s="8">
        <v>6171</v>
      </c>
      <c r="C484" s="111" t="s">
        <v>245</v>
      </c>
      <c r="D484" s="15">
        <v>200000</v>
      </c>
      <c r="E484" s="89">
        <v>300000</v>
      </c>
      <c r="F484" s="89">
        <v>278309</v>
      </c>
      <c r="G484" s="84"/>
      <c r="H484" s="38"/>
      <c r="I484" s="73"/>
    </row>
    <row r="485" spans="1:9" ht="12.75">
      <c r="A485" s="22">
        <v>201805</v>
      </c>
      <c r="B485" s="8">
        <v>6171</v>
      </c>
      <c r="C485" s="111" t="s">
        <v>370</v>
      </c>
      <c r="D485" s="15">
        <v>0</v>
      </c>
      <c r="E485" s="89">
        <v>380000</v>
      </c>
      <c r="F485" s="89">
        <v>129170</v>
      </c>
      <c r="G485" s="84"/>
      <c r="H485" s="38"/>
      <c r="I485" s="73"/>
    </row>
    <row r="486" spans="1:9" ht="12.75">
      <c r="A486" s="70"/>
      <c r="B486" s="70"/>
      <c r="C486" s="111"/>
      <c r="D486" s="89"/>
      <c r="E486" s="89"/>
      <c r="F486" s="89"/>
      <c r="G486" s="84"/>
      <c r="H486" s="38"/>
      <c r="I486" s="73"/>
    </row>
    <row r="487" spans="1:7" ht="11.25">
      <c r="A487" s="70"/>
      <c r="B487" s="70"/>
      <c r="C487" s="85" t="s">
        <v>101</v>
      </c>
      <c r="D487" s="91">
        <f>SUM(D488:D496)</f>
        <v>2450000</v>
      </c>
      <c r="E487" s="91">
        <f>SUM(E488:E496)</f>
        <v>4650007</v>
      </c>
      <c r="F487" s="91">
        <f>SUM(F488:F496)</f>
        <v>942251.87</v>
      </c>
      <c r="G487" s="97">
        <f>SUM(G488:G499)</f>
        <v>9940000</v>
      </c>
    </row>
    <row r="488" spans="1:7" ht="11.25">
      <c r="A488" s="71">
        <v>1113</v>
      </c>
      <c r="B488" s="70">
        <v>2212</v>
      </c>
      <c r="C488" s="111" t="s">
        <v>371</v>
      </c>
      <c r="D488" s="15">
        <v>0</v>
      </c>
      <c r="E488" s="15">
        <v>2360000</v>
      </c>
      <c r="F488" s="91"/>
      <c r="G488" s="66"/>
    </row>
    <row r="489" spans="1:7" ht="11.25">
      <c r="A489" s="26">
        <v>1114</v>
      </c>
      <c r="B489" s="4">
        <v>2219</v>
      </c>
      <c r="C489" s="111" t="s">
        <v>102</v>
      </c>
      <c r="D489" s="15">
        <v>50000</v>
      </c>
      <c r="E489" s="89">
        <v>80000</v>
      </c>
      <c r="F489" s="89">
        <v>61607.15</v>
      </c>
      <c r="G489" s="66">
        <v>50000</v>
      </c>
    </row>
    <row r="490" spans="1:7" ht="11.25">
      <c r="A490" s="26">
        <v>201422</v>
      </c>
      <c r="B490" s="4">
        <v>2212</v>
      </c>
      <c r="C490" s="111" t="s">
        <v>434</v>
      </c>
      <c r="D490" s="15"/>
      <c r="E490" s="89"/>
      <c r="F490" s="89"/>
      <c r="G490" s="66">
        <v>50000</v>
      </c>
    </row>
    <row r="491" spans="1:7" ht="11.25">
      <c r="A491" s="26">
        <v>201601</v>
      </c>
      <c r="B491" s="4">
        <v>2219</v>
      </c>
      <c r="C491" s="111" t="s">
        <v>372</v>
      </c>
      <c r="D491" s="15">
        <v>0</v>
      </c>
      <c r="E491" s="89">
        <v>850000</v>
      </c>
      <c r="F491" s="89">
        <v>706644.72</v>
      </c>
      <c r="G491" s="66"/>
    </row>
    <row r="492" spans="1:7" ht="11.25">
      <c r="A492" s="22">
        <v>201602</v>
      </c>
      <c r="B492" s="4">
        <v>2212</v>
      </c>
      <c r="C492" s="111" t="s">
        <v>246</v>
      </c>
      <c r="D492" s="15">
        <v>200000</v>
      </c>
      <c r="E492" s="89">
        <v>480000</v>
      </c>
      <c r="F492" s="89"/>
      <c r="G492" s="66">
        <v>480000</v>
      </c>
    </row>
    <row r="493" spans="1:7" ht="11.25">
      <c r="A493" s="26">
        <v>201706</v>
      </c>
      <c r="B493" s="4">
        <v>2212</v>
      </c>
      <c r="C493" s="111" t="s">
        <v>200</v>
      </c>
      <c r="D493" s="15">
        <v>2000000</v>
      </c>
      <c r="E493" s="89">
        <v>790007</v>
      </c>
      <c r="F493" s="89">
        <v>88000</v>
      </c>
      <c r="G493" s="66">
        <v>7860000</v>
      </c>
    </row>
    <row r="494" spans="1:8" ht="11.25">
      <c r="A494" s="26">
        <v>201708</v>
      </c>
      <c r="B494" s="4">
        <v>2212</v>
      </c>
      <c r="C494" s="111" t="s">
        <v>103</v>
      </c>
      <c r="D494" s="15">
        <v>100000</v>
      </c>
      <c r="E494" s="89">
        <v>0</v>
      </c>
      <c r="F494" s="89"/>
      <c r="G494" s="66">
        <v>100000</v>
      </c>
      <c r="H494" s="15"/>
    </row>
    <row r="495" spans="1:7" ht="11.25">
      <c r="A495" s="26">
        <v>201801</v>
      </c>
      <c r="B495" s="4">
        <v>2212</v>
      </c>
      <c r="C495" s="111" t="s">
        <v>277</v>
      </c>
      <c r="D495" s="15">
        <v>100000</v>
      </c>
      <c r="E495" s="89">
        <v>0</v>
      </c>
      <c r="F495" s="89"/>
      <c r="G495" s="66"/>
    </row>
    <row r="496" spans="1:7" ht="11.25">
      <c r="A496" s="26">
        <v>201806</v>
      </c>
      <c r="B496" s="8">
        <v>2219</v>
      </c>
      <c r="C496" s="111" t="s">
        <v>373</v>
      </c>
      <c r="D496" s="15">
        <v>0</v>
      </c>
      <c r="E496" s="89">
        <v>90000</v>
      </c>
      <c r="F496" s="89">
        <v>86000</v>
      </c>
      <c r="G496" s="66"/>
    </row>
    <row r="497" spans="1:7" ht="11.25">
      <c r="A497" s="26">
        <v>201901</v>
      </c>
      <c r="B497" s="8">
        <v>2219</v>
      </c>
      <c r="C497" s="111" t="s">
        <v>380</v>
      </c>
      <c r="D497" s="15"/>
      <c r="E497" s="89"/>
      <c r="F497" s="89"/>
      <c r="G497" s="66"/>
    </row>
    <row r="498" spans="1:7" ht="11.25">
      <c r="A498" s="26">
        <v>201902</v>
      </c>
      <c r="B498" s="8">
        <v>2212</v>
      </c>
      <c r="C498" s="111" t="s">
        <v>400</v>
      </c>
      <c r="D498" s="15"/>
      <c r="E498" s="89"/>
      <c r="F498" s="89"/>
      <c r="G498" s="66">
        <v>1400000</v>
      </c>
    </row>
    <row r="499" spans="1:7" ht="11.25">
      <c r="A499" s="26"/>
      <c r="B499" s="4"/>
      <c r="C499" s="111"/>
      <c r="D499" s="15"/>
      <c r="E499" s="89"/>
      <c r="F499" s="89"/>
      <c r="G499" s="66"/>
    </row>
    <row r="500" spans="1:7" ht="11.25">
      <c r="A500" s="8"/>
      <c r="B500" s="4"/>
      <c r="C500" s="85" t="s">
        <v>247</v>
      </c>
      <c r="D500" s="91">
        <f>SUM(D501:D504)</f>
        <v>37000000</v>
      </c>
      <c r="E500" s="91">
        <f>SUM(E501:E504)</f>
        <v>41250000</v>
      </c>
      <c r="F500" s="91">
        <f>SUM(F501:F504)</f>
        <v>23307894.65</v>
      </c>
      <c r="G500" s="97">
        <f>SUM(G501:G504)</f>
        <v>1120000</v>
      </c>
    </row>
    <row r="501" spans="1:7" ht="11.25">
      <c r="A501" s="26">
        <v>201424</v>
      </c>
      <c r="B501" s="4">
        <v>3639</v>
      </c>
      <c r="C501" s="111" t="s">
        <v>205</v>
      </c>
      <c r="D501" s="15">
        <v>4000000</v>
      </c>
      <c r="E501" s="89">
        <v>6200000</v>
      </c>
      <c r="F501" s="89">
        <v>6136445.72</v>
      </c>
      <c r="G501" s="66"/>
    </row>
    <row r="502" spans="1:7" ht="11.25">
      <c r="A502" s="26">
        <v>201604</v>
      </c>
      <c r="B502" s="4">
        <v>3639</v>
      </c>
      <c r="C502" s="109" t="s">
        <v>206</v>
      </c>
      <c r="D502" s="15">
        <v>3000000</v>
      </c>
      <c r="E502" s="89">
        <v>4550000</v>
      </c>
      <c r="F502" s="89">
        <v>21780</v>
      </c>
      <c r="G502" s="66"/>
    </row>
    <row r="503" spans="1:7" ht="11.25">
      <c r="A503" s="25">
        <v>201703</v>
      </c>
      <c r="B503" s="7"/>
      <c r="C503" s="119" t="s">
        <v>381</v>
      </c>
      <c r="D503" s="15"/>
      <c r="E503" s="89"/>
      <c r="F503" s="89"/>
      <c r="G503" s="66">
        <v>820000</v>
      </c>
    </row>
    <row r="504" spans="1:7" ht="11.25">
      <c r="A504" s="26">
        <v>201715</v>
      </c>
      <c r="B504" s="4">
        <v>3639</v>
      </c>
      <c r="C504" s="111" t="s">
        <v>248</v>
      </c>
      <c r="D504" s="15">
        <v>30000000</v>
      </c>
      <c r="E504" s="89">
        <v>30500000</v>
      </c>
      <c r="F504" s="89">
        <v>17149668.93</v>
      </c>
      <c r="G504" s="66">
        <v>300000</v>
      </c>
    </row>
    <row r="505" spans="1:7" ht="11.25">
      <c r="A505" s="71"/>
      <c r="B505" s="70"/>
      <c r="C505" s="111"/>
      <c r="D505" s="15"/>
      <c r="E505" s="89"/>
      <c r="F505" s="89"/>
      <c r="G505" s="66"/>
    </row>
    <row r="506" spans="1:7" ht="11.25">
      <c r="A506" s="70"/>
      <c r="B506" s="70"/>
      <c r="C506" s="85" t="s">
        <v>249</v>
      </c>
      <c r="D506" s="91">
        <f>SUM(D507:D515)</f>
        <v>61680000</v>
      </c>
      <c r="E506" s="91">
        <f>SUM(E507:E516)</f>
        <v>65780000</v>
      </c>
      <c r="F506" s="91">
        <f>SUM(F507:F517)</f>
        <v>6698892.7700000005</v>
      </c>
      <c r="G506" s="97">
        <f>SUM(G507:G517)</f>
        <v>84400000</v>
      </c>
    </row>
    <row r="507" spans="1:7" ht="11.25">
      <c r="A507" s="71">
        <v>3322</v>
      </c>
      <c r="B507" s="70">
        <v>3322</v>
      </c>
      <c r="C507" s="111" t="s">
        <v>100</v>
      </c>
      <c r="D507" s="94">
        <v>2000000</v>
      </c>
      <c r="E507" s="89">
        <v>2000000</v>
      </c>
      <c r="F507" s="89">
        <v>667066.24</v>
      </c>
      <c r="G507" s="66">
        <v>500000</v>
      </c>
    </row>
    <row r="508" spans="1:7" ht="11.25">
      <c r="A508" s="22">
        <v>201519</v>
      </c>
      <c r="B508" s="6">
        <v>3113</v>
      </c>
      <c r="C508" s="111" t="s">
        <v>374</v>
      </c>
      <c r="D508" s="15">
        <v>16500000</v>
      </c>
      <c r="E508" s="89">
        <v>16500000</v>
      </c>
      <c r="F508" s="89">
        <v>965330.65</v>
      </c>
      <c r="G508" s="66">
        <v>12000000</v>
      </c>
    </row>
    <row r="509" spans="1:7" ht="11.25">
      <c r="A509" s="71">
        <v>201608</v>
      </c>
      <c r="B509" s="70">
        <v>3114</v>
      </c>
      <c r="C509" s="111" t="s">
        <v>250</v>
      </c>
      <c r="D509" s="15">
        <v>380000</v>
      </c>
      <c r="E509" s="89">
        <v>380000</v>
      </c>
      <c r="F509" s="89">
        <v>163109.21</v>
      </c>
      <c r="G509" s="66">
        <v>500000</v>
      </c>
    </row>
    <row r="510" spans="1:7" ht="11.25">
      <c r="A510" s="22">
        <v>201617</v>
      </c>
      <c r="B510" s="6">
        <v>3111</v>
      </c>
      <c r="C510" s="119" t="s">
        <v>204</v>
      </c>
      <c r="D510" s="15">
        <v>500000</v>
      </c>
      <c r="E510" s="89">
        <v>500000</v>
      </c>
      <c r="F510" s="89">
        <v>376039.12</v>
      </c>
      <c r="G510" s="66"/>
    </row>
    <row r="511" spans="1:7" ht="11.25">
      <c r="A511" s="22">
        <v>201620</v>
      </c>
      <c r="B511" s="6">
        <v>3111</v>
      </c>
      <c r="C511" s="111" t="s">
        <v>411</v>
      </c>
      <c r="D511" s="15">
        <v>500000</v>
      </c>
      <c r="E511" s="89">
        <v>500000</v>
      </c>
      <c r="F511" s="89">
        <v>3000</v>
      </c>
      <c r="G511" s="66">
        <v>1300000</v>
      </c>
    </row>
    <row r="512" spans="1:7" ht="11.25">
      <c r="A512" s="71">
        <v>201710</v>
      </c>
      <c r="B512" s="70">
        <v>3612</v>
      </c>
      <c r="C512" s="111" t="s">
        <v>251</v>
      </c>
      <c r="D512" s="15">
        <v>300000</v>
      </c>
      <c r="E512" s="89">
        <v>50000</v>
      </c>
      <c r="F512" s="89"/>
      <c r="G512" s="66"/>
    </row>
    <row r="513" spans="1:7" ht="11.25">
      <c r="A513" s="24">
        <v>201711</v>
      </c>
      <c r="B513" s="4">
        <v>3612</v>
      </c>
      <c r="C513" s="111" t="s">
        <v>203</v>
      </c>
      <c r="D513" s="15">
        <v>1500000</v>
      </c>
      <c r="E513" s="89">
        <v>1650000</v>
      </c>
      <c r="F513" s="89">
        <v>12100</v>
      </c>
      <c r="G513" s="66"/>
    </row>
    <row r="514" spans="1:7" ht="11.25">
      <c r="A514" s="22">
        <v>201713</v>
      </c>
      <c r="B514" s="4">
        <v>3113</v>
      </c>
      <c r="C514" s="111" t="s">
        <v>375</v>
      </c>
      <c r="D514" s="15">
        <v>40000000</v>
      </c>
      <c r="E514" s="89">
        <v>40850000</v>
      </c>
      <c r="F514" s="89">
        <v>4319554.75</v>
      </c>
      <c r="G514" s="66">
        <v>70000000</v>
      </c>
    </row>
    <row r="515" spans="1:7" ht="11.25">
      <c r="A515" s="22">
        <v>201802</v>
      </c>
      <c r="B515" s="8">
        <v>4350</v>
      </c>
      <c r="C515" s="111" t="s">
        <v>376</v>
      </c>
      <c r="D515" s="15"/>
      <c r="E515" s="89">
        <v>2850000</v>
      </c>
      <c r="F515" s="89"/>
      <c r="G515" s="66">
        <v>100000</v>
      </c>
    </row>
    <row r="516" spans="1:7" ht="11.25">
      <c r="A516" s="104">
        <v>2201713</v>
      </c>
      <c r="B516" s="8">
        <v>3113</v>
      </c>
      <c r="C516" s="111" t="s">
        <v>395</v>
      </c>
      <c r="D516" s="15"/>
      <c r="E516" s="89">
        <v>500000</v>
      </c>
      <c r="F516" s="89">
        <v>192692.8</v>
      </c>
      <c r="G516" s="66"/>
    </row>
    <row r="517" spans="2:7" ht="11.25">
      <c r="B517" s="8"/>
      <c r="C517" s="111"/>
      <c r="D517" s="15"/>
      <c r="E517" s="70"/>
      <c r="F517" s="70"/>
      <c r="G517" s="66"/>
    </row>
    <row r="518" spans="1:7" ht="11.25">
      <c r="A518" s="70"/>
      <c r="B518" s="70"/>
      <c r="C518" s="85" t="s">
        <v>105</v>
      </c>
      <c r="D518" s="91">
        <f>SUM(D519:D530)</f>
        <v>2380000</v>
      </c>
      <c r="E518" s="91">
        <f>SUM(E519:E530)</f>
        <v>4750000</v>
      </c>
      <c r="F518" s="91">
        <f>SUM(F519:F530)</f>
        <v>1965270.6099999999</v>
      </c>
      <c r="G518" s="97">
        <f>SUM(G519:G534)</f>
        <v>10770000</v>
      </c>
    </row>
    <row r="519" spans="1:7" ht="11.25">
      <c r="A519" s="71">
        <v>201326</v>
      </c>
      <c r="B519" s="70">
        <v>3639</v>
      </c>
      <c r="C519" s="111" t="s">
        <v>252</v>
      </c>
      <c r="D519" s="15">
        <v>500000</v>
      </c>
      <c r="E519" s="15">
        <v>370000</v>
      </c>
      <c r="F519" s="15">
        <v>183652</v>
      </c>
      <c r="G519" s="66"/>
    </row>
    <row r="520" spans="1:7" ht="11.25">
      <c r="A520" s="22">
        <v>201619</v>
      </c>
      <c r="B520" s="6">
        <v>3419</v>
      </c>
      <c r="C520" s="119" t="s">
        <v>213</v>
      </c>
      <c r="D520" s="15">
        <v>200000</v>
      </c>
      <c r="E520" s="89">
        <v>200000</v>
      </c>
      <c r="F520" s="89">
        <v>52972.59</v>
      </c>
      <c r="G520" s="66">
        <v>500000</v>
      </c>
    </row>
    <row r="521" spans="1:7" ht="11.25">
      <c r="A521" s="22">
        <v>201621</v>
      </c>
      <c r="C521" s="119" t="s">
        <v>253</v>
      </c>
      <c r="D521" s="15">
        <v>100000</v>
      </c>
      <c r="E521" s="89">
        <v>100000</v>
      </c>
      <c r="F521" s="89">
        <v>62290</v>
      </c>
      <c r="G521" s="66">
        <v>100000</v>
      </c>
    </row>
    <row r="522" spans="1:7" ht="11.25">
      <c r="A522" s="22">
        <v>201624</v>
      </c>
      <c r="B522" s="7">
        <v>3639</v>
      </c>
      <c r="C522" s="119" t="s">
        <v>215</v>
      </c>
      <c r="D522" s="15">
        <v>70000</v>
      </c>
      <c r="E522" s="89">
        <v>170000</v>
      </c>
      <c r="F522" s="15"/>
      <c r="G522" s="66"/>
    </row>
    <row r="523" spans="1:7" ht="11.25">
      <c r="A523" s="22">
        <v>201701</v>
      </c>
      <c r="B523" s="7">
        <v>2341</v>
      </c>
      <c r="C523" s="119" t="s">
        <v>254</v>
      </c>
      <c r="D523" s="15">
        <v>500000</v>
      </c>
      <c r="E523" s="89">
        <v>400000</v>
      </c>
      <c r="F523" s="89">
        <v>161547</v>
      </c>
      <c r="G523" s="66">
        <v>170000</v>
      </c>
    </row>
    <row r="524" spans="1:7" ht="11.25">
      <c r="A524" s="22">
        <v>201705</v>
      </c>
      <c r="B524" s="7">
        <v>3639</v>
      </c>
      <c r="C524" s="119" t="s">
        <v>216</v>
      </c>
      <c r="D524" s="15">
        <v>500000</v>
      </c>
      <c r="E524" s="89">
        <v>200000</v>
      </c>
      <c r="F524" s="89"/>
      <c r="G524" s="66"/>
    </row>
    <row r="525" spans="1:7" ht="11.25">
      <c r="A525" s="22">
        <v>201719</v>
      </c>
      <c r="B525" s="8">
        <v>3114</v>
      </c>
      <c r="C525" s="119" t="s">
        <v>255</v>
      </c>
      <c r="D525" s="15">
        <v>140000</v>
      </c>
      <c r="E525" s="89">
        <v>60000</v>
      </c>
      <c r="F525" s="89"/>
      <c r="G525" s="66"/>
    </row>
    <row r="526" spans="1:7" ht="11.25">
      <c r="A526" s="22">
        <v>201720</v>
      </c>
      <c r="B526" s="8">
        <v>3419</v>
      </c>
      <c r="C526" s="119" t="s">
        <v>256</v>
      </c>
      <c r="D526" s="15">
        <v>220000</v>
      </c>
      <c r="E526" s="89">
        <v>300000</v>
      </c>
      <c r="F526" s="89"/>
      <c r="G526" s="66"/>
    </row>
    <row r="527" spans="1:7" ht="11.25">
      <c r="A527" s="22">
        <v>201721</v>
      </c>
      <c r="B527" s="8">
        <v>3419</v>
      </c>
      <c r="C527" s="119" t="s">
        <v>257</v>
      </c>
      <c r="D527" s="15">
        <v>150000</v>
      </c>
      <c r="E527" s="89">
        <v>150000</v>
      </c>
      <c r="F527" s="89"/>
      <c r="G527" s="66"/>
    </row>
    <row r="528" spans="1:7" ht="11.25">
      <c r="A528" s="22">
        <v>201723</v>
      </c>
      <c r="B528" s="70">
        <v>3631</v>
      </c>
      <c r="C528" s="111" t="s">
        <v>377</v>
      </c>
      <c r="D528" s="15">
        <v>0</v>
      </c>
      <c r="E528" s="89">
        <v>300000</v>
      </c>
      <c r="F528" s="89">
        <v>298568</v>
      </c>
      <c r="G528" s="66"/>
    </row>
    <row r="529" spans="1:7" ht="11.25">
      <c r="A529" s="22">
        <v>201803</v>
      </c>
      <c r="B529" s="70">
        <v>2341</v>
      </c>
      <c r="C529" s="111" t="s">
        <v>378</v>
      </c>
      <c r="D529" s="15"/>
      <c r="E529" s="89">
        <v>1400000</v>
      </c>
      <c r="F529" s="89">
        <v>480359.32</v>
      </c>
      <c r="G529" s="66"/>
    </row>
    <row r="530" spans="1:7" ht="11.25">
      <c r="A530" s="22">
        <v>201804</v>
      </c>
      <c r="B530" s="70">
        <v>2341</v>
      </c>
      <c r="C530" s="111" t="s">
        <v>379</v>
      </c>
      <c r="D530" s="15"/>
      <c r="E530" s="89">
        <v>1100000</v>
      </c>
      <c r="F530" s="89">
        <v>725881.7</v>
      </c>
      <c r="G530" s="66"/>
    </row>
    <row r="531" spans="1:7" ht="11.25">
      <c r="A531" s="22">
        <v>201903</v>
      </c>
      <c r="B531" s="70">
        <v>5512</v>
      </c>
      <c r="C531" s="111" t="s">
        <v>397</v>
      </c>
      <c r="D531" s="15"/>
      <c r="E531" s="89"/>
      <c r="F531" s="89"/>
      <c r="G531" s="66">
        <v>8100000</v>
      </c>
    </row>
    <row r="532" spans="1:7" ht="11.25">
      <c r="A532" s="22">
        <v>201904</v>
      </c>
      <c r="B532" s="70">
        <v>2219</v>
      </c>
      <c r="C532" s="111" t="s">
        <v>398</v>
      </c>
      <c r="D532" s="15"/>
      <c r="E532" s="89"/>
      <c r="F532" s="89"/>
      <c r="G532" s="66">
        <v>100000</v>
      </c>
    </row>
    <row r="533" spans="2:7" ht="11.25">
      <c r="B533" s="70">
        <v>2321</v>
      </c>
      <c r="C533" s="111" t="s">
        <v>466</v>
      </c>
      <c r="D533" s="15"/>
      <c r="E533" s="89"/>
      <c r="F533" s="89"/>
      <c r="G533" s="66">
        <v>1800000</v>
      </c>
    </row>
    <row r="534" spans="1:7" ht="11.25">
      <c r="A534" s="4"/>
      <c r="B534" s="4"/>
      <c r="C534" s="16"/>
      <c r="D534" s="16"/>
      <c r="E534" s="33"/>
      <c r="F534" s="34"/>
      <c r="G534" s="66"/>
    </row>
    <row r="535" spans="1:8" ht="11.25">
      <c r="A535" s="68"/>
      <c r="B535" s="68"/>
      <c r="C535" s="69"/>
      <c r="D535" s="69"/>
      <c r="E535" s="65"/>
      <c r="F535" s="32"/>
      <c r="G535" s="66"/>
      <c r="H535" s="66"/>
    </row>
    <row r="536" spans="1:8" ht="12">
      <c r="A536" s="67" t="s">
        <v>21</v>
      </c>
      <c r="B536" s="68"/>
      <c r="C536" s="69"/>
      <c r="D536" s="65">
        <f>D190+D194+D199+D205+D254+D289+D314+D324+D346+D356+D376+D381+D384+D398+D407+D424+D426+D434</f>
        <v>218331051.48000002</v>
      </c>
      <c r="E536" s="65">
        <f>E190+E194+E199+E205+E254+E289+E314+E324+E346+E356+E376+E381+E384+E398+E407+E424+E426+E434</f>
        <v>239402561.51</v>
      </c>
      <c r="F536" s="65">
        <f>F190+F194+F199+F205+F254+F289+F314+F324+F346+F356+F376+F381+F384+F398+F407+F424+F426+F434</f>
        <v>119343869.22</v>
      </c>
      <c r="G536" s="65">
        <f>G190+G194+G199+G205+G254+G289+G314+G324+G346+G356+G374+G376+G381+G384+G398+G407+G424+G426+G434</f>
        <v>224821299.6</v>
      </c>
      <c r="H536" s="66"/>
    </row>
    <row r="537" spans="1:8" ht="11.25">
      <c r="A537" s="64"/>
      <c r="B537" s="64"/>
      <c r="C537" s="69"/>
      <c r="D537" s="69"/>
      <c r="E537" s="65"/>
      <c r="F537" s="69"/>
      <c r="G537" s="66"/>
      <c r="H537" s="66"/>
    </row>
    <row r="538" spans="1:8" ht="11.25">
      <c r="A538" s="3" t="s">
        <v>3</v>
      </c>
      <c r="B538" s="4"/>
      <c r="C538" s="20"/>
      <c r="D538" s="20"/>
      <c r="E538" s="39"/>
      <c r="F538" s="34"/>
      <c r="G538" s="15">
        <f>G183-G536</f>
        <v>0</v>
      </c>
      <c r="H538" s="1" t="s">
        <v>263</v>
      </c>
    </row>
    <row r="539" spans="1:8" ht="11.25">
      <c r="A539" s="8"/>
      <c r="B539" s="4"/>
      <c r="C539" s="20"/>
      <c r="D539" s="20"/>
      <c r="E539" s="39"/>
      <c r="G539" s="15"/>
      <c r="H539" s="1" t="s">
        <v>264</v>
      </c>
    </row>
    <row r="540" spans="1:7" ht="11.25">
      <c r="A540" s="4"/>
      <c r="B540" s="4"/>
      <c r="C540" s="20"/>
      <c r="D540" s="20"/>
      <c r="E540" s="39"/>
      <c r="G540" s="15"/>
    </row>
    <row r="541" spans="1:5" ht="11.25">
      <c r="A541" s="4"/>
      <c r="B541" s="4"/>
      <c r="C541" s="20"/>
      <c r="D541" s="20"/>
      <c r="E541" s="39"/>
    </row>
    <row r="542" spans="1:5" ht="11.25">
      <c r="A542" s="4"/>
      <c r="B542" s="4"/>
      <c r="C542" s="20"/>
      <c r="D542" s="20"/>
      <c r="E542" s="39"/>
    </row>
    <row r="543" spans="1:5" ht="12">
      <c r="A543" s="74" t="s">
        <v>22</v>
      </c>
      <c r="B543" s="3"/>
      <c r="C543" s="16"/>
      <c r="D543" s="16"/>
      <c r="E543" s="16"/>
    </row>
    <row r="544" spans="1:5" ht="12">
      <c r="A544" s="74" t="s">
        <v>23</v>
      </c>
      <c r="B544" s="3"/>
      <c r="C544" s="16"/>
      <c r="D544" s="16"/>
      <c r="E544" s="16"/>
    </row>
    <row r="545" spans="1:5" ht="12">
      <c r="A545" s="74"/>
      <c r="B545" s="3"/>
      <c r="C545" s="16"/>
      <c r="D545" s="16"/>
      <c r="E545" s="16"/>
    </row>
    <row r="546" spans="1:5" ht="12">
      <c r="A546" s="74" t="s">
        <v>16</v>
      </c>
      <c r="B546" s="3"/>
      <c r="C546" s="16"/>
      <c r="D546" s="16"/>
      <c r="E546" s="16"/>
    </row>
    <row r="547" spans="1:5" ht="12">
      <c r="A547" s="74" t="s">
        <v>18</v>
      </c>
      <c r="B547" s="3"/>
      <c r="C547" s="16"/>
      <c r="D547" s="16"/>
      <c r="E547" s="16"/>
    </row>
    <row r="548" spans="1:5" ht="12">
      <c r="A548" s="74" t="s">
        <v>17</v>
      </c>
      <c r="B548" s="3"/>
      <c r="C548" s="16"/>
      <c r="D548" s="16"/>
      <c r="E548" s="16"/>
    </row>
    <row r="549" spans="1:5" ht="12">
      <c r="A549" s="74"/>
      <c r="B549" s="3"/>
      <c r="C549" s="16"/>
      <c r="D549" s="16"/>
      <c r="E549" s="16"/>
    </row>
    <row r="550" spans="1:5" ht="12">
      <c r="A550" s="74" t="s">
        <v>128</v>
      </c>
      <c r="B550" s="3"/>
      <c r="C550" s="16"/>
      <c r="D550" s="16"/>
      <c r="E550" s="16"/>
    </row>
    <row r="551" spans="1:5" ht="12">
      <c r="A551" s="74" t="s">
        <v>120</v>
      </c>
      <c r="B551" s="3"/>
      <c r="C551" s="16"/>
      <c r="D551" s="16"/>
      <c r="E551" s="16"/>
    </row>
    <row r="552" spans="1:5" ht="12">
      <c r="A552" s="74" t="s">
        <v>121</v>
      </c>
      <c r="B552" s="3"/>
      <c r="C552" s="16"/>
      <c r="D552" s="16"/>
      <c r="E552" s="16"/>
    </row>
    <row r="553" spans="1:5" ht="12">
      <c r="A553" s="74"/>
      <c r="B553" s="3"/>
      <c r="C553" s="16"/>
      <c r="D553" s="16"/>
      <c r="E553" s="16"/>
    </row>
    <row r="554" spans="1:5" ht="12">
      <c r="A554" s="74" t="s">
        <v>122</v>
      </c>
      <c r="B554" s="3"/>
      <c r="C554" s="16"/>
      <c r="D554" s="16"/>
      <c r="E554" s="16"/>
    </row>
    <row r="555" spans="1:5" ht="12">
      <c r="A555" s="74" t="s">
        <v>123</v>
      </c>
      <c r="B555" s="3"/>
      <c r="C555" s="16"/>
      <c r="D555" s="16"/>
      <c r="E555" s="16"/>
    </row>
    <row r="556" spans="1:5" ht="12">
      <c r="A556" s="74"/>
      <c r="B556" s="3"/>
      <c r="C556" s="16"/>
      <c r="D556" s="16"/>
      <c r="E556" s="16"/>
    </row>
    <row r="557" spans="1:5" ht="12">
      <c r="A557" s="27" t="s">
        <v>124</v>
      </c>
      <c r="B557" s="3"/>
      <c r="C557" s="16"/>
      <c r="D557" s="16"/>
      <c r="E557" s="16"/>
    </row>
    <row r="558" spans="1:5" ht="12">
      <c r="A558" s="27" t="s">
        <v>125</v>
      </c>
      <c r="B558" s="3"/>
      <c r="C558" s="16"/>
      <c r="D558" s="16"/>
      <c r="E558" s="16"/>
    </row>
    <row r="559" spans="1:5" ht="12">
      <c r="A559" s="27" t="s">
        <v>90</v>
      </c>
      <c r="B559" s="3"/>
      <c r="C559" s="16"/>
      <c r="D559" s="16"/>
      <c r="E559" s="16"/>
    </row>
    <row r="560" spans="1:5" ht="12">
      <c r="A560" s="27" t="s">
        <v>126</v>
      </c>
      <c r="B560" s="3"/>
      <c r="C560" s="16"/>
      <c r="D560" s="16"/>
      <c r="E560" s="16"/>
    </row>
    <row r="561" spans="1:5" ht="12">
      <c r="A561" s="27" t="s">
        <v>127</v>
      </c>
      <c r="B561" s="3"/>
      <c r="C561" s="16"/>
      <c r="D561" s="16"/>
      <c r="E561" s="16"/>
    </row>
    <row r="562" spans="1:5" ht="12">
      <c r="A562" s="27"/>
      <c r="B562" s="3"/>
      <c r="C562" s="16"/>
      <c r="D562" s="16"/>
      <c r="E562" s="16"/>
    </row>
    <row r="563" spans="1:5" ht="12">
      <c r="A563" s="100" t="s">
        <v>279</v>
      </c>
      <c r="B563" s="5"/>
      <c r="C563" s="17"/>
      <c r="D563" s="17"/>
      <c r="E563" s="17"/>
    </row>
    <row r="564" spans="1:5" ht="12">
      <c r="A564" s="105" t="s">
        <v>425</v>
      </c>
      <c r="B564" s="5"/>
      <c r="C564" s="17"/>
      <c r="D564" s="17"/>
      <c r="E564" s="17"/>
    </row>
    <row r="565" spans="1:5" ht="12">
      <c r="A565" s="105" t="s">
        <v>426</v>
      </c>
      <c r="B565" s="5"/>
      <c r="C565" s="17"/>
      <c r="D565" s="17"/>
      <c r="E565" s="17"/>
    </row>
    <row r="566" spans="1:5" ht="12">
      <c r="A566" s="100" t="s">
        <v>480</v>
      </c>
      <c r="B566" s="5"/>
      <c r="C566" s="17"/>
      <c r="D566" s="17"/>
      <c r="E566" s="17"/>
    </row>
    <row r="567" spans="1:5" ht="12">
      <c r="A567" s="100" t="s">
        <v>481</v>
      </c>
      <c r="B567" s="5"/>
      <c r="C567" s="17"/>
      <c r="D567" s="17"/>
      <c r="E567" s="17"/>
    </row>
    <row r="568" spans="1:5" ht="12">
      <c r="A568" s="100" t="s">
        <v>427</v>
      </c>
      <c r="B568" s="5"/>
      <c r="C568" s="17"/>
      <c r="D568" s="17"/>
      <c r="E568" s="17"/>
    </row>
    <row r="569" spans="1:5" ht="12">
      <c r="A569" s="100" t="s">
        <v>428</v>
      </c>
      <c r="B569" s="5"/>
      <c r="C569" s="17"/>
      <c r="D569" s="17"/>
      <c r="E569" s="17"/>
    </row>
    <row r="570" spans="1:5" ht="12">
      <c r="A570" s="100"/>
      <c r="B570" s="5"/>
      <c r="C570" s="17"/>
      <c r="D570" s="17"/>
      <c r="E570" s="17"/>
    </row>
    <row r="571" ht="12">
      <c r="A571" s="99"/>
    </row>
    <row r="573" ht="11.25">
      <c r="A573" s="22" t="s">
        <v>265</v>
      </c>
    </row>
  </sheetData>
  <sheetProtection/>
  <printOptions gridLines="1"/>
  <pageMargins left="0.1968503937007874" right="0.11811023622047245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35" sqref="A35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6"/>
  <sheetViews>
    <sheetView zoomScale="125" zoomScaleNormal="125" zoomScalePageLayoutView="0" workbookViewId="0" topLeftCell="A1">
      <pane ySplit="5" topLeftCell="A33" activePane="bottomLeft" state="frozen"/>
      <selection pane="topLeft" activeCell="A1" sqref="A1"/>
      <selection pane="bottomLeft" activeCell="B42" sqref="B42:F43"/>
    </sheetView>
  </sheetViews>
  <sheetFormatPr defaultColWidth="9.140625" defaultRowHeight="12.75"/>
  <cols>
    <col min="1" max="1" width="6.28125" style="157" customWidth="1"/>
    <col min="2" max="2" width="4.7109375" style="158" customWidth="1"/>
    <col min="3" max="3" width="55.57421875" style="158" customWidth="1"/>
    <col min="4" max="4" width="11.421875" style="158" customWidth="1"/>
    <col min="5" max="5" width="11.28125" style="163" customWidth="1"/>
    <col min="6" max="6" width="10.28125" style="158" customWidth="1"/>
    <col min="7" max="16384" width="9.140625" style="157" customWidth="1"/>
  </cols>
  <sheetData>
    <row r="1" spans="1:7" s="154" customFormat="1" ht="12.75">
      <c r="A1" s="150" t="s">
        <v>506</v>
      </c>
      <c r="B1" s="151"/>
      <c r="C1" s="151"/>
      <c r="D1" s="151"/>
      <c r="E1" s="152"/>
      <c r="F1" s="151"/>
      <c r="G1" s="153"/>
    </row>
    <row r="2" spans="1:7" s="154" customFormat="1" ht="12.75">
      <c r="A2" s="150" t="s">
        <v>492</v>
      </c>
      <c r="B2" s="151"/>
      <c r="C2" s="151"/>
      <c r="D2" s="151"/>
      <c r="E2" s="152"/>
      <c r="F2" s="151"/>
      <c r="G2" s="153"/>
    </row>
    <row r="3" spans="1:7" ht="12.75">
      <c r="A3" s="150" t="s">
        <v>591</v>
      </c>
      <c r="B3" s="155"/>
      <c r="C3" s="155"/>
      <c r="D3" s="155"/>
      <c r="E3" s="152"/>
      <c r="F3" s="155"/>
      <c r="G3" s="156"/>
    </row>
    <row r="4" spans="4:6" ht="12.75">
      <c r="D4" s="159" t="s">
        <v>493</v>
      </c>
      <c r="E4" s="160" t="s">
        <v>494</v>
      </c>
      <c r="F4" s="159" t="s">
        <v>495</v>
      </c>
    </row>
    <row r="5" spans="2:6" s="154" customFormat="1" ht="12.75">
      <c r="B5" s="161"/>
      <c r="C5" s="161"/>
      <c r="D5" s="159" t="s">
        <v>496</v>
      </c>
      <c r="E5" s="160" t="s">
        <v>497</v>
      </c>
      <c r="F5" s="159" t="s">
        <v>489</v>
      </c>
    </row>
    <row r="6" spans="1:6" s="154" customFormat="1" ht="15">
      <c r="A6" s="162" t="s">
        <v>498</v>
      </c>
      <c r="B6" s="161"/>
      <c r="C6" s="161"/>
      <c r="D6" s="159"/>
      <c r="E6" s="160"/>
      <c r="F6" s="159"/>
    </row>
    <row r="7" spans="1:6" s="154" customFormat="1" ht="12.75">
      <c r="A7" s="154" t="s">
        <v>0</v>
      </c>
      <c r="B7" s="154" t="s">
        <v>499</v>
      </c>
      <c r="C7" s="161"/>
      <c r="D7" s="161"/>
      <c r="E7" s="163"/>
      <c r="F7" s="161"/>
    </row>
    <row r="8" spans="3:6" s="154" customFormat="1" ht="12.75">
      <c r="C8" s="161"/>
      <c r="D8" s="161"/>
      <c r="E8" s="163"/>
      <c r="F8" s="161"/>
    </row>
    <row r="9" spans="2:6" s="154" customFormat="1" ht="12.75">
      <c r="B9" s="13">
        <v>1111</v>
      </c>
      <c r="C9" s="13" t="s">
        <v>283</v>
      </c>
      <c r="D9" s="15">
        <v>19000000</v>
      </c>
      <c r="E9" s="163">
        <v>1000000</v>
      </c>
      <c r="F9" s="165">
        <f>SUM(D9:E9)</f>
        <v>20000000</v>
      </c>
    </row>
    <row r="10" spans="2:6" s="154" customFormat="1" ht="12.75">
      <c r="B10" s="13">
        <v>1337</v>
      </c>
      <c r="C10" s="13" t="s">
        <v>512</v>
      </c>
      <c r="D10" s="15">
        <v>2900000</v>
      </c>
      <c r="E10" s="163">
        <v>100000</v>
      </c>
      <c r="F10" s="165">
        <f>SUM(D10:E10)</f>
        <v>3000000</v>
      </c>
    </row>
    <row r="11" spans="2:6" s="154" customFormat="1" ht="12.75">
      <c r="B11" s="13">
        <v>1381</v>
      </c>
      <c r="C11" s="13" t="s">
        <v>513</v>
      </c>
      <c r="D11" s="15">
        <v>200000</v>
      </c>
      <c r="E11" s="163">
        <v>200000</v>
      </c>
      <c r="F11" s="165">
        <f>SUM(D11:E11)</f>
        <v>400000</v>
      </c>
    </row>
    <row r="12" spans="2:6" s="154" customFormat="1" ht="12.75">
      <c r="B12" s="13">
        <v>1511</v>
      </c>
      <c r="C12" s="13" t="s">
        <v>514</v>
      </c>
      <c r="D12" s="15">
        <v>4650000</v>
      </c>
      <c r="E12" s="163">
        <v>350000</v>
      </c>
      <c r="F12" s="165">
        <f>SUM(D12:E12)</f>
        <v>5000000</v>
      </c>
    </row>
    <row r="13" spans="2:6" s="154" customFormat="1" ht="12.75">
      <c r="B13" s="13"/>
      <c r="C13" s="13"/>
      <c r="D13" s="15"/>
      <c r="E13" s="163"/>
      <c r="F13" s="165"/>
    </row>
    <row r="14" spans="1:6" s="154" customFormat="1" ht="12.75">
      <c r="A14" s="13">
        <v>3613</v>
      </c>
      <c r="B14" s="13">
        <v>2132</v>
      </c>
      <c r="C14" s="13" t="s">
        <v>537</v>
      </c>
      <c r="D14" s="15">
        <v>2900000</v>
      </c>
      <c r="E14" s="163">
        <v>600000</v>
      </c>
      <c r="F14" s="165">
        <f>SUM(D14:E14)</f>
        <v>3500000</v>
      </c>
    </row>
    <row r="15" spans="1:6" s="154" customFormat="1" ht="12.75">
      <c r="A15" s="13"/>
      <c r="B15" s="13"/>
      <c r="C15" s="13"/>
      <c r="D15" s="15"/>
      <c r="E15" s="163"/>
      <c r="F15" s="165"/>
    </row>
    <row r="16" spans="1:6" s="154" customFormat="1" ht="12.75">
      <c r="A16" s="13">
        <v>3612</v>
      </c>
      <c r="B16" s="13">
        <v>3202</v>
      </c>
      <c r="C16" s="13" t="s">
        <v>541</v>
      </c>
      <c r="D16" s="15">
        <v>15000000</v>
      </c>
      <c r="E16" s="163">
        <v>1000000</v>
      </c>
      <c r="F16" s="165">
        <f>SUM(D16:E16)</f>
        <v>16000000</v>
      </c>
    </row>
    <row r="17" spans="1:6" s="154" customFormat="1" ht="12.75">
      <c r="A17" s="13">
        <v>3639</v>
      </c>
      <c r="B17" s="13">
        <v>3111</v>
      </c>
      <c r="C17" s="13" t="s">
        <v>566</v>
      </c>
      <c r="D17" s="15">
        <v>10000000</v>
      </c>
      <c r="E17" s="163">
        <v>2000000</v>
      </c>
      <c r="F17" s="165">
        <f>SUM(D17:E17)</f>
        <v>12000000</v>
      </c>
    </row>
    <row r="18" spans="1:6" s="154" customFormat="1" ht="12.75">
      <c r="A18" s="13"/>
      <c r="B18" s="13"/>
      <c r="C18" s="13"/>
      <c r="D18" s="15"/>
      <c r="E18" s="163"/>
      <c r="F18" s="165"/>
    </row>
    <row r="19" spans="2:6" s="154" customFormat="1" ht="12.75">
      <c r="B19" s="13">
        <v>4112</v>
      </c>
      <c r="C19" s="13" t="s">
        <v>533</v>
      </c>
      <c r="D19" s="15">
        <v>4178800</v>
      </c>
      <c r="E19" s="163">
        <v>279000</v>
      </c>
      <c r="F19" s="165">
        <f>SUM(D19:E19)</f>
        <v>4457800</v>
      </c>
    </row>
    <row r="20" spans="2:6" s="154" customFormat="1" ht="12.75">
      <c r="B20" s="13"/>
      <c r="C20" s="13"/>
      <c r="D20" s="15"/>
      <c r="E20" s="163"/>
      <c r="F20" s="165"/>
    </row>
    <row r="21" spans="2:6" s="154" customFormat="1" ht="12.75">
      <c r="B21" s="70"/>
      <c r="C21" s="70" t="s">
        <v>224</v>
      </c>
      <c r="D21" s="15"/>
      <c r="E21" s="163"/>
      <c r="F21" s="165"/>
    </row>
    <row r="22" spans="2:6" s="154" customFormat="1" ht="12.75">
      <c r="B22" s="70">
        <v>4122</v>
      </c>
      <c r="C22" s="70" t="s">
        <v>549</v>
      </c>
      <c r="D22" s="15">
        <v>0</v>
      </c>
      <c r="E22" s="163">
        <v>49600</v>
      </c>
      <c r="F22" s="165">
        <f aca="true" t="shared" si="0" ref="F22:F27">SUM(D22:E22)</f>
        <v>49600</v>
      </c>
    </row>
    <row r="23" spans="2:6" s="154" customFormat="1" ht="12.75">
      <c r="B23" s="70">
        <v>4122</v>
      </c>
      <c r="C23" s="70" t="s">
        <v>586</v>
      </c>
      <c r="D23" s="15">
        <v>0</v>
      </c>
      <c r="E23" s="163">
        <v>40000</v>
      </c>
      <c r="F23" s="165">
        <f t="shared" si="0"/>
        <v>40000</v>
      </c>
    </row>
    <row r="24" spans="2:6" s="154" customFormat="1" ht="12.75">
      <c r="B24" s="13">
        <v>4122</v>
      </c>
      <c r="C24" s="70" t="s">
        <v>142</v>
      </c>
      <c r="D24" s="89">
        <v>0</v>
      </c>
      <c r="E24" s="88">
        <v>616000</v>
      </c>
      <c r="F24" s="89">
        <f t="shared" si="0"/>
        <v>616000</v>
      </c>
    </row>
    <row r="25" spans="2:6" s="154" customFormat="1" ht="12.75">
      <c r="B25" s="13">
        <v>4122</v>
      </c>
      <c r="C25" s="70" t="s">
        <v>225</v>
      </c>
      <c r="D25" s="89">
        <v>0</v>
      </c>
      <c r="E25" s="88">
        <v>70000</v>
      </c>
      <c r="F25" s="89">
        <f t="shared" si="0"/>
        <v>70000</v>
      </c>
    </row>
    <row r="26" spans="2:6" s="154" customFormat="1" ht="12.75">
      <c r="B26" s="13">
        <v>4122</v>
      </c>
      <c r="C26" s="70" t="s">
        <v>143</v>
      </c>
      <c r="D26" s="89">
        <v>0</v>
      </c>
      <c r="E26" s="88">
        <v>2700000</v>
      </c>
      <c r="F26" s="89">
        <f t="shared" si="0"/>
        <v>2700000</v>
      </c>
    </row>
    <row r="27" spans="2:6" s="154" customFormat="1" ht="12.75">
      <c r="B27" s="13">
        <v>4122</v>
      </c>
      <c r="C27" s="70" t="s">
        <v>226</v>
      </c>
      <c r="D27" s="89">
        <v>0</v>
      </c>
      <c r="E27" s="88">
        <v>310000</v>
      </c>
      <c r="F27" s="89">
        <f t="shared" si="0"/>
        <v>310000</v>
      </c>
    </row>
    <row r="28" spans="2:6" s="154" customFormat="1" ht="12.75">
      <c r="B28" s="70"/>
      <c r="C28" s="70"/>
      <c r="D28" s="15"/>
      <c r="E28" s="163"/>
      <c r="F28" s="165"/>
    </row>
    <row r="29" spans="2:6" s="154" customFormat="1" ht="12.75">
      <c r="B29" s="14"/>
      <c r="C29" s="70" t="s">
        <v>228</v>
      </c>
      <c r="D29" s="164"/>
      <c r="E29" s="163"/>
      <c r="F29" s="165"/>
    </row>
    <row r="30" spans="2:6" s="154" customFormat="1" ht="12.75">
      <c r="B30" s="70">
        <v>4216</v>
      </c>
      <c r="C30" s="13" t="s">
        <v>453</v>
      </c>
      <c r="D30" s="15">
        <v>3500000</v>
      </c>
      <c r="E30" s="163">
        <v>-3500000</v>
      </c>
      <c r="F30" s="165">
        <f>SUM(D30:E30)</f>
        <v>0</v>
      </c>
    </row>
    <row r="31" spans="2:6" s="154" customFormat="1" ht="12.75">
      <c r="B31" s="70"/>
      <c r="C31" s="13"/>
      <c r="D31" s="15"/>
      <c r="E31" s="163"/>
      <c r="F31" s="165"/>
    </row>
    <row r="32" spans="2:6" s="154" customFormat="1" ht="12.75">
      <c r="B32" s="70"/>
      <c r="C32" s="70" t="s">
        <v>229</v>
      </c>
      <c r="D32" s="15"/>
      <c r="E32" s="163"/>
      <c r="F32" s="165"/>
    </row>
    <row r="33" spans="2:6" s="154" customFormat="1" ht="12.75">
      <c r="B33" s="70">
        <v>4222</v>
      </c>
      <c r="C33" s="13" t="s">
        <v>338</v>
      </c>
      <c r="D33" s="165">
        <v>0</v>
      </c>
      <c r="E33" s="163">
        <v>150000</v>
      </c>
      <c r="F33" s="165">
        <f>SUM(D33:E33)</f>
        <v>150000</v>
      </c>
    </row>
    <row r="34" spans="1:6" s="154" customFormat="1" ht="12.75">
      <c r="A34" s="161"/>
      <c r="B34" s="158"/>
      <c r="C34" s="158"/>
      <c r="D34" s="165"/>
      <c r="E34" s="163"/>
      <c r="F34" s="165"/>
    </row>
    <row r="35" spans="1:6" s="154" customFormat="1" ht="12.75">
      <c r="A35" s="154" t="s">
        <v>588</v>
      </c>
      <c r="B35" s="158"/>
      <c r="C35" s="158"/>
      <c r="D35" s="167" t="s">
        <v>500</v>
      </c>
      <c r="E35" s="163">
        <f>SUM(E5:E34)</f>
        <v>5964600</v>
      </c>
      <c r="F35" s="167" t="s">
        <v>500</v>
      </c>
    </row>
    <row r="36" spans="4:6" ht="12.75">
      <c r="D36" s="165"/>
      <c r="F36" s="165"/>
    </row>
    <row r="37" spans="1:6" s="154" customFormat="1" ht="12.75">
      <c r="A37" s="154" t="s">
        <v>507</v>
      </c>
      <c r="B37" s="161"/>
      <c r="C37" s="161"/>
      <c r="D37" s="167" t="s">
        <v>500</v>
      </c>
      <c r="E37" s="163">
        <f>'Rozpočet 2019'!D100</f>
        <v>193232816.6</v>
      </c>
      <c r="F37" s="167" t="s">
        <v>500</v>
      </c>
    </row>
    <row r="38" spans="1:6" s="154" customFormat="1" ht="12.75">
      <c r="A38" s="150" t="s">
        <v>592</v>
      </c>
      <c r="B38" s="151"/>
      <c r="C38" s="151"/>
      <c r="D38" s="168" t="s">
        <v>500</v>
      </c>
      <c r="E38" s="152">
        <f>SUM(E35+E37)</f>
        <v>199197416.6</v>
      </c>
      <c r="F38" s="168" t="s">
        <v>500</v>
      </c>
    </row>
    <row r="39" spans="4:7" ht="12.75">
      <c r="D39" s="165"/>
      <c r="F39" s="165"/>
      <c r="G39" s="169"/>
    </row>
    <row r="40" spans="1:6" s="154" customFormat="1" ht="12.75">
      <c r="A40" s="154" t="s">
        <v>12</v>
      </c>
      <c r="B40" s="161"/>
      <c r="C40" s="161"/>
      <c r="D40" s="163"/>
      <c r="E40" s="163"/>
      <c r="F40" s="163"/>
    </row>
    <row r="41" spans="2:6" s="154" customFormat="1" ht="12.75">
      <c r="B41" s="161"/>
      <c r="C41" s="161"/>
      <c r="D41" s="163"/>
      <c r="E41" s="163"/>
      <c r="F41" s="163"/>
    </row>
    <row r="42" spans="1:6" s="154" customFormat="1" ht="12.75">
      <c r="A42" s="170"/>
      <c r="B42" s="13">
        <v>8115</v>
      </c>
      <c r="C42" s="13" t="s">
        <v>501</v>
      </c>
      <c r="D42" s="78">
        <v>36000000</v>
      </c>
      <c r="E42" s="163">
        <f>(D42-F42)*-1</f>
        <v>-14542179</v>
      </c>
      <c r="F42" s="165">
        <v>21457821</v>
      </c>
    </row>
    <row r="43" spans="1:6" ht="12.75">
      <c r="A43" s="170"/>
      <c r="B43" s="13"/>
      <c r="C43" s="13" t="s">
        <v>535</v>
      </c>
      <c r="D43" s="78"/>
      <c r="F43" s="165"/>
    </row>
    <row r="44" spans="1:6" ht="12.75">
      <c r="A44" s="170"/>
      <c r="B44" s="13"/>
      <c r="C44" s="13"/>
      <c r="D44" s="78"/>
      <c r="F44" s="165"/>
    </row>
    <row r="45" spans="1:6" ht="12.75">
      <c r="A45" s="170"/>
      <c r="B45" s="13">
        <v>8124</v>
      </c>
      <c r="C45" s="13" t="s">
        <v>145</v>
      </c>
      <c r="D45" s="78"/>
      <c r="F45" s="165"/>
    </row>
    <row r="46" spans="1:6" ht="12.75">
      <c r="A46" s="170"/>
      <c r="B46" s="13"/>
      <c r="C46" s="13" t="s">
        <v>536</v>
      </c>
      <c r="D46" s="15">
        <v>-27000000</v>
      </c>
      <c r="E46" s="163">
        <v>-3473886.86</v>
      </c>
      <c r="F46" s="176">
        <f>SUM(D46:E46)</f>
        <v>-30473886.86</v>
      </c>
    </row>
    <row r="47" spans="1:6" ht="12.75">
      <c r="A47" s="170"/>
      <c r="B47" s="13"/>
      <c r="C47" s="13"/>
      <c r="D47" s="78"/>
      <c r="F47" s="165"/>
    </row>
    <row r="48" spans="1:6" s="154" customFormat="1" ht="12.75">
      <c r="A48" s="154" t="s">
        <v>502</v>
      </c>
      <c r="B48" s="161"/>
      <c r="C48" s="161"/>
      <c r="D48" s="167" t="s">
        <v>500</v>
      </c>
      <c r="E48" s="163">
        <f>SUM(E40:E47)</f>
        <v>-18016065.86</v>
      </c>
      <c r="F48" s="167" t="s">
        <v>500</v>
      </c>
    </row>
    <row r="49" spans="1:6" s="154" customFormat="1" ht="12.75">
      <c r="A49" s="154" t="s">
        <v>589</v>
      </c>
      <c r="B49" s="161"/>
      <c r="C49" s="161"/>
      <c r="D49" s="167" t="s">
        <v>500</v>
      </c>
      <c r="E49" s="163">
        <f>SUM(E35+E48)</f>
        <v>-12051465.86</v>
      </c>
      <c r="F49" s="167" t="s">
        <v>500</v>
      </c>
    </row>
    <row r="50" spans="4:6" ht="12.75">
      <c r="D50" s="165"/>
      <c r="F50" s="165"/>
    </row>
    <row r="51" spans="1:6" s="154" customFormat="1" ht="12.75">
      <c r="A51" s="154" t="s">
        <v>508</v>
      </c>
      <c r="B51" s="161"/>
      <c r="C51" s="161"/>
      <c r="D51" s="167" t="s">
        <v>500</v>
      </c>
      <c r="E51" s="163">
        <f>'Rozpočet 2019'!D124</f>
        <v>224821299.6</v>
      </c>
      <c r="F51" s="167" t="s">
        <v>500</v>
      </c>
    </row>
    <row r="52" spans="1:6" s="154" customFormat="1" ht="12.75">
      <c r="A52" s="150" t="s">
        <v>593</v>
      </c>
      <c r="B52" s="151"/>
      <c r="C52" s="151"/>
      <c r="D52" s="168" t="s">
        <v>500</v>
      </c>
      <c r="E52" s="152">
        <f>SUM(E49+E51)</f>
        <v>212769833.74</v>
      </c>
      <c r="F52" s="168" t="s">
        <v>500</v>
      </c>
    </row>
    <row r="53" spans="2:6" s="154" customFormat="1" ht="12.75">
      <c r="B53" s="161"/>
      <c r="C53" s="161"/>
      <c r="D53" s="163"/>
      <c r="E53" s="163"/>
      <c r="F53" s="163"/>
    </row>
    <row r="54" spans="1:6" s="154" customFormat="1" ht="15">
      <c r="A54" s="162" t="s">
        <v>503</v>
      </c>
      <c r="B54" s="161"/>
      <c r="C54" s="161"/>
      <c r="D54" s="163"/>
      <c r="E54" s="163"/>
      <c r="F54" s="163"/>
    </row>
    <row r="55" spans="1:6" s="154" customFormat="1" ht="12.75">
      <c r="A55" s="154" t="s">
        <v>504</v>
      </c>
      <c r="B55" s="161" t="s">
        <v>0</v>
      </c>
      <c r="C55" s="161"/>
      <c r="D55" s="163"/>
      <c r="E55" s="163"/>
      <c r="F55" s="163"/>
    </row>
    <row r="56" spans="2:6" s="154" customFormat="1" ht="12.75">
      <c r="B56" s="161"/>
      <c r="C56" s="161"/>
      <c r="D56" s="163"/>
      <c r="E56" s="163"/>
      <c r="F56" s="163"/>
    </row>
    <row r="57" spans="1:6" s="154" customFormat="1" ht="12.75">
      <c r="A57" s="70">
        <v>0</v>
      </c>
      <c r="B57" s="70">
        <v>2310</v>
      </c>
      <c r="C57" s="70" t="s">
        <v>538</v>
      </c>
      <c r="D57" s="15">
        <v>1000</v>
      </c>
      <c r="E57" s="163">
        <v>100</v>
      </c>
      <c r="F57" s="165">
        <f>SUM(D57:E57)</f>
        <v>1100</v>
      </c>
    </row>
    <row r="58" spans="1:6" s="154" customFormat="1" ht="12.75">
      <c r="A58" s="70"/>
      <c r="B58" s="70"/>
      <c r="C58" s="70"/>
      <c r="D58" s="15"/>
      <c r="E58" s="163"/>
      <c r="F58" s="165"/>
    </row>
    <row r="59" spans="1:6" s="154" customFormat="1" ht="12.75">
      <c r="A59" s="70" t="s">
        <v>158</v>
      </c>
      <c r="B59" s="70"/>
      <c r="C59" s="70"/>
      <c r="D59" s="15"/>
      <c r="E59" s="163"/>
      <c r="F59" s="165"/>
    </row>
    <row r="60" spans="1:6" s="154" customFormat="1" ht="12.75">
      <c r="A60" s="70">
        <v>166</v>
      </c>
      <c r="B60" s="70">
        <v>3319</v>
      </c>
      <c r="C60" s="70" t="s">
        <v>550</v>
      </c>
      <c r="D60" s="15">
        <v>0</v>
      </c>
      <c r="E60" s="163">
        <v>49600</v>
      </c>
      <c r="F60" s="165">
        <f>SUM(D60:E60)</f>
        <v>49600</v>
      </c>
    </row>
    <row r="61" spans="1:6" s="154" customFormat="1" ht="12.75">
      <c r="A61" s="70"/>
      <c r="B61" s="70"/>
      <c r="C61" s="70" t="s">
        <v>587</v>
      </c>
      <c r="D61" s="15">
        <v>0</v>
      </c>
      <c r="E61" s="163">
        <v>40000</v>
      </c>
      <c r="F61" s="165">
        <f>SUM(D61:E61)</f>
        <v>40000</v>
      </c>
    </row>
    <row r="62" spans="1:6" s="154" customFormat="1" ht="12.75">
      <c r="A62" s="70"/>
      <c r="B62" s="70"/>
      <c r="C62" s="70"/>
      <c r="D62" s="15"/>
      <c r="E62" s="163"/>
      <c r="F62" s="165"/>
    </row>
    <row r="63" spans="1:6" s="154" customFormat="1" ht="12.75">
      <c r="A63" s="70">
        <v>8808</v>
      </c>
      <c r="B63" s="70">
        <v>3612</v>
      </c>
      <c r="C63" s="70" t="s">
        <v>542</v>
      </c>
      <c r="D63" s="15">
        <v>2150000</v>
      </c>
      <c r="E63" s="163">
        <v>-500000</v>
      </c>
      <c r="F63" s="165">
        <f>SUM(D63:E63)</f>
        <v>1650000</v>
      </c>
    </row>
    <row r="64" spans="1:6" s="154" customFormat="1" ht="12.75">
      <c r="A64" s="70"/>
      <c r="B64" s="70"/>
      <c r="C64" s="70"/>
      <c r="D64" s="15"/>
      <c r="E64" s="163"/>
      <c r="F64" s="165"/>
    </row>
    <row r="65" spans="1:6" s="154" customFormat="1" ht="12.75">
      <c r="A65" s="70">
        <v>191</v>
      </c>
      <c r="B65" s="70">
        <v>3745</v>
      </c>
      <c r="C65" s="70" t="s">
        <v>543</v>
      </c>
      <c r="D65" s="15">
        <v>1500000</v>
      </c>
      <c r="E65" s="163">
        <v>-500000</v>
      </c>
      <c r="F65" s="165">
        <f>SUM(D65:E65)</f>
        <v>1000000</v>
      </c>
    </row>
    <row r="66" spans="1:6" s="154" customFormat="1" ht="12.75">
      <c r="A66" s="70">
        <v>181</v>
      </c>
      <c r="B66" s="70">
        <v>3745</v>
      </c>
      <c r="C66" s="70" t="s">
        <v>544</v>
      </c>
      <c r="D66" s="15">
        <v>2500000</v>
      </c>
      <c r="E66" s="163">
        <v>-500000</v>
      </c>
      <c r="F66" s="165">
        <f>SUM(D66:E66)</f>
        <v>2000000</v>
      </c>
    </row>
    <row r="67" spans="2:6" s="154" customFormat="1" ht="12.75">
      <c r="B67" s="161"/>
      <c r="C67" s="161"/>
      <c r="D67" s="163"/>
      <c r="E67" s="163"/>
      <c r="F67" s="163"/>
    </row>
    <row r="68" spans="2:6" s="154" customFormat="1" ht="12.75">
      <c r="B68" s="158">
        <v>4349</v>
      </c>
      <c r="C68" s="158" t="s">
        <v>511</v>
      </c>
      <c r="D68" s="165">
        <v>0</v>
      </c>
      <c r="E68" s="163">
        <v>250000</v>
      </c>
      <c r="F68" s="165">
        <f>SUM(D68:E68)</f>
        <v>250000</v>
      </c>
    </row>
    <row r="69" spans="2:6" s="154" customFormat="1" ht="12.75">
      <c r="B69" s="158"/>
      <c r="C69" s="158"/>
      <c r="D69" s="165"/>
      <c r="E69" s="163"/>
      <c r="F69" s="165"/>
    </row>
    <row r="70" spans="1:6" s="154" customFormat="1" ht="12.75">
      <c r="A70" s="70"/>
      <c r="B70" s="70"/>
      <c r="C70" s="85" t="s">
        <v>48</v>
      </c>
      <c r="D70" s="15"/>
      <c r="E70" s="163"/>
      <c r="F70" s="165"/>
    </row>
    <row r="71" spans="1:6" s="154" customFormat="1" ht="12.75">
      <c r="A71" s="70"/>
      <c r="B71" s="70"/>
      <c r="C71" s="85" t="s">
        <v>49</v>
      </c>
      <c r="D71" s="90"/>
      <c r="E71" s="163"/>
      <c r="F71" s="165"/>
    </row>
    <row r="72" spans="1:6" s="154" customFormat="1" ht="12.75">
      <c r="A72" s="70" t="s">
        <v>170</v>
      </c>
      <c r="B72" s="70"/>
      <c r="C72" s="85"/>
      <c r="D72" s="15"/>
      <c r="E72" s="163"/>
      <c r="F72" s="165"/>
    </row>
    <row r="73" spans="1:6" s="154" customFormat="1" ht="12.75">
      <c r="A73" s="70">
        <v>281</v>
      </c>
      <c r="B73" s="70">
        <v>4351</v>
      </c>
      <c r="C73" s="70" t="s">
        <v>87</v>
      </c>
      <c r="D73" s="15">
        <v>760000</v>
      </c>
      <c r="E73" s="163">
        <v>0</v>
      </c>
      <c r="F73" s="165">
        <f>SUM(D73:E73)</f>
        <v>760000</v>
      </c>
    </row>
    <row r="74" spans="1:6" s="154" customFormat="1" ht="12.75">
      <c r="A74" s="70"/>
      <c r="B74" s="70"/>
      <c r="C74" s="70" t="s">
        <v>553</v>
      </c>
      <c r="D74" s="15"/>
      <c r="E74" s="163"/>
      <c r="F74" s="165"/>
    </row>
    <row r="75" spans="1:6" s="154" customFormat="1" ht="12.75">
      <c r="A75" s="70"/>
      <c r="B75" s="70"/>
      <c r="C75" s="70" t="s">
        <v>554</v>
      </c>
      <c r="D75" s="15"/>
      <c r="E75" s="163"/>
      <c r="F75" s="165"/>
    </row>
    <row r="76" spans="1:6" s="154" customFormat="1" ht="12.75">
      <c r="A76" s="70"/>
      <c r="B76" s="70"/>
      <c r="C76" s="70" t="s">
        <v>555</v>
      </c>
      <c r="D76" s="15"/>
      <c r="E76" s="163"/>
      <c r="F76" s="165"/>
    </row>
    <row r="77" spans="1:6" s="154" customFormat="1" ht="12.75">
      <c r="A77" s="70"/>
      <c r="B77" s="70"/>
      <c r="C77" s="70" t="s">
        <v>556</v>
      </c>
      <c r="D77" s="15"/>
      <c r="E77" s="163"/>
      <c r="F77" s="165"/>
    </row>
    <row r="78" spans="1:6" s="154" customFormat="1" ht="12.75">
      <c r="A78" s="70"/>
      <c r="B78" s="70"/>
      <c r="C78" s="70" t="s">
        <v>565</v>
      </c>
      <c r="D78" s="15"/>
      <c r="E78" s="163"/>
      <c r="F78" s="165"/>
    </row>
    <row r="79" spans="1:6" s="154" customFormat="1" ht="12.75">
      <c r="A79" s="70"/>
      <c r="B79" s="70"/>
      <c r="C79" s="70" t="s">
        <v>557</v>
      </c>
      <c r="D79" s="15"/>
      <c r="E79" s="163"/>
      <c r="F79" s="165"/>
    </row>
    <row r="80" spans="1:6" s="154" customFormat="1" ht="12.75">
      <c r="A80" s="70"/>
      <c r="B80" s="70"/>
      <c r="C80" s="70" t="s">
        <v>558</v>
      </c>
      <c r="D80" s="15"/>
      <c r="E80" s="163"/>
      <c r="F80" s="165"/>
    </row>
    <row r="81" spans="1:6" s="154" customFormat="1" ht="12.75">
      <c r="A81" s="70"/>
      <c r="B81" s="70"/>
      <c r="C81" s="70" t="s">
        <v>559</v>
      </c>
      <c r="D81" s="15"/>
      <c r="E81" s="163"/>
      <c r="F81" s="165"/>
    </row>
    <row r="82" spans="1:6" s="154" customFormat="1" ht="12.75">
      <c r="A82" s="70"/>
      <c r="B82" s="70"/>
      <c r="C82" s="70" t="s">
        <v>560</v>
      </c>
      <c r="D82" s="15"/>
      <c r="E82" s="163"/>
      <c r="F82" s="165"/>
    </row>
    <row r="83" spans="1:6" s="154" customFormat="1" ht="12.75">
      <c r="A83" s="70"/>
      <c r="B83" s="70"/>
      <c r="C83" s="70" t="s">
        <v>561</v>
      </c>
      <c r="D83" s="15"/>
      <c r="E83" s="163"/>
      <c r="F83" s="165"/>
    </row>
    <row r="84" spans="1:6" s="154" customFormat="1" ht="12.75">
      <c r="A84" s="70"/>
      <c r="B84" s="70"/>
      <c r="C84" s="70" t="s">
        <v>562</v>
      </c>
      <c r="D84" s="15"/>
      <c r="E84" s="163"/>
      <c r="F84" s="165"/>
    </row>
    <row r="85" spans="1:6" s="154" customFormat="1" ht="12.75">
      <c r="A85" s="70"/>
      <c r="B85" s="70"/>
      <c r="C85" s="70" t="s">
        <v>563</v>
      </c>
      <c r="D85" s="15"/>
      <c r="E85" s="163"/>
      <c r="F85" s="165"/>
    </row>
    <row r="86" spans="1:6" s="154" customFormat="1" ht="12.75">
      <c r="A86" s="70"/>
      <c r="B86" s="70"/>
      <c r="C86" s="70" t="s">
        <v>181</v>
      </c>
      <c r="D86" s="89">
        <v>0</v>
      </c>
      <c r="E86" s="88">
        <v>616000</v>
      </c>
      <c r="F86" s="89">
        <f>SUM(D86:E86)</f>
        <v>616000</v>
      </c>
    </row>
    <row r="87" spans="1:6" s="154" customFormat="1" ht="12.75">
      <c r="A87" s="70"/>
      <c r="B87" s="70"/>
      <c r="C87" s="70" t="s">
        <v>182</v>
      </c>
      <c r="D87" s="89">
        <v>0</v>
      </c>
      <c r="E87" s="88">
        <v>70000</v>
      </c>
      <c r="F87" s="89">
        <f>SUM(D87:E87)</f>
        <v>70000</v>
      </c>
    </row>
    <row r="88" spans="1:6" s="154" customFormat="1" ht="12.75">
      <c r="A88" s="70"/>
      <c r="B88" s="70"/>
      <c r="C88" s="70"/>
      <c r="D88" s="15"/>
      <c r="E88" s="163"/>
      <c r="F88" s="165"/>
    </row>
    <row r="89" spans="1:6" s="154" customFormat="1" ht="12.75">
      <c r="A89" s="70">
        <v>282</v>
      </c>
      <c r="B89" s="70">
        <v>4350</v>
      </c>
      <c r="C89" s="70" t="s">
        <v>88</v>
      </c>
      <c r="D89" s="15">
        <v>430000</v>
      </c>
      <c r="E89" s="163">
        <v>0</v>
      </c>
      <c r="F89" s="165">
        <f>SUM(D89:E89)</f>
        <v>430000</v>
      </c>
    </row>
    <row r="90" spans="1:6" s="154" customFormat="1" ht="12.75">
      <c r="A90" s="70"/>
      <c r="B90" s="70"/>
      <c r="C90" s="70" t="s">
        <v>553</v>
      </c>
      <c r="D90" s="15"/>
      <c r="E90" s="163"/>
      <c r="F90" s="165"/>
    </row>
    <row r="91" spans="1:6" s="154" customFormat="1" ht="12.75">
      <c r="A91" s="70"/>
      <c r="B91" s="70"/>
      <c r="C91" s="70" t="s">
        <v>554</v>
      </c>
      <c r="D91" s="15"/>
      <c r="E91" s="163"/>
      <c r="F91" s="165"/>
    </row>
    <row r="92" spans="1:6" s="154" customFormat="1" ht="12.75">
      <c r="A92" s="70"/>
      <c r="B92" s="70"/>
      <c r="C92" s="70" t="s">
        <v>555</v>
      </c>
      <c r="D92" s="15"/>
      <c r="E92" s="163"/>
      <c r="F92" s="165"/>
    </row>
    <row r="93" spans="1:6" s="154" customFormat="1" ht="12.75">
      <c r="A93" s="70"/>
      <c r="B93" s="70"/>
      <c r="C93" s="70" t="s">
        <v>564</v>
      </c>
      <c r="D93" s="15"/>
      <c r="E93" s="163"/>
      <c r="F93" s="165"/>
    </row>
    <row r="94" spans="1:6" s="154" customFormat="1" ht="12.75">
      <c r="A94" s="70"/>
      <c r="B94" s="70"/>
      <c r="C94" s="70" t="s">
        <v>565</v>
      </c>
      <c r="D94" s="15"/>
      <c r="E94" s="163"/>
      <c r="F94" s="165"/>
    </row>
    <row r="95" spans="1:6" s="154" customFormat="1" ht="12.75">
      <c r="A95" s="70"/>
      <c r="B95" s="70"/>
      <c r="C95" s="70" t="s">
        <v>557</v>
      </c>
      <c r="D95" s="15"/>
      <c r="E95" s="163"/>
      <c r="F95" s="165"/>
    </row>
    <row r="96" spans="1:6" s="154" customFormat="1" ht="12.75">
      <c r="A96" s="70"/>
      <c r="B96" s="70"/>
      <c r="C96" s="70" t="s">
        <v>558</v>
      </c>
      <c r="D96" s="15"/>
      <c r="E96" s="163"/>
      <c r="F96" s="165"/>
    </row>
    <row r="97" spans="1:6" s="154" customFormat="1" ht="12.75">
      <c r="A97" s="70"/>
      <c r="B97" s="70"/>
      <c r="C97" s="70" t="s">
        <v>559</v>
      </c>
      <c r="D97" s="15"/>
      <c r="E97" s="163"/>
      <c r="F97" s="165"/>
    </row>
    <row r="98" spans="1:6" s="154" customFormat="1" ht="12.75">
      <c r="A98" s="70"/>
      <c r="B98" s="70"/>
      <c r="C98" s="70" t="s">
        <v>560</v>
      </c>
      <c r="D98" s="15"/>
      <c r="E98" s="163"/>
      <c r="F98" s="165"/>
    </row>
    <row r="99" spans="1:6" s="154" customFormat="1" ht="12.75">
      <c r="A99" s="70"/>
      <c r="B99" s="70"/>
      <c r="C99" s="70" t="s">
        <v>561</v>
      </c>
      <c r="D99" s="15"/>
      <c r="E99" s="163"/>
      <c r="F99" s="165"/>
    </row>
    <row r="100" spans="1:6" s="154" customFormat="1" ht="12.75">
      <c r="A100" s="70"/>
      <c r="B100" s="70"/>
      <c r="C100" s="70" t="s">
        <v>562</v>
      </c>
      <c r="D100" s="15"/>
      <c r="E100" s="163"/>
      <c r="F100" s="165"/>
    </row>
    <row r="101" spans="1:6" s="154" customFormat="1" ht="12.75">
      <c r="A101" s="70"/>
      <c r="B101" s="70"/>
      <c r="C101" s="70" t="s">
        <v>563</v>
      </c>
      <c r="D101" s="15"/>
      <c r="E101" s="163"/>
      <c r="F101" s="165"/>
    </row>
    <row r="102" spans="1:6" s="154" customFormat="1" ht="12.75">
      <c r="A102" s="70"/>
      <c r="B102" s="70"/>
      <c r="C102" s="70" t="s">
        <v>181</v>
      </c>
      <c r="D102" s="89">
        <v>0</v>
      </c>
      <c r="E102" s="88">
        <v>2700000</v>
      </c>
      <c r="F102" s="89">
        <f>SUM(D102:E102)</f>
        <v>2700000</v>
      </c>
    </row>
    <row r="103" spans="1:6" s="154" customFormat="1" ht="12.75">
      <c r="A103" s="70"/>
      <c r="B103" s="70"/>
      <c r="C103" s="70" t="s">
        <v>182</v>
      </c>
      <c r="D103" s="89">
        <v>0</v>
      </c>
      <c r="E103" s="88">
        <v>310000</v>
      </c>
      <c r="F103" s="89">
        <f>SUM(D103:E103)</f>
        <v>310000</v>
      </c>
    </row>
    <row r="104" spans="2:6" s="154" customFormat="1" ht="12.75">
      <c r="B104" s="158"/>
      <c r="C104" s="158"/>
      <c r="D104" s="165"/>
      <c r="E104" s="163"/>
      <c r="F104" s="165"/>
    </row>
    <row r="105" spans="1:6" s="154" customFormat="1" ht="12.75">
      <c r="A105" s="4">
        <v>1007</v>
      </c>
      <c r="B105" s="4">
        <v>5399</v>
      </c>
      <c r="C105" s="70" t="s">
        <v>552</v>
      </c>
      <c r="D105" s="94">
        <v>200000</v>
      </c>
      <c r="E105" s="163">
        <v>80000</v>
      </c>
      <c r="F105" s="165">
        <f>SUM(D105:E105)</f>
        <v>280000</v>
      </c>
    </row>
    <row r="106" spans="1:6" s="154" customFormat="1" ht="12.75">
      <c r="A106" s="124"/>
      <c r="B106" s="4"/>
      <c r="C106" s="128"/>
      <c r="D106" s="149"/>
      <c r="E106" s="163"/>
      <c r="F106" s="165"/>
    </row>
    <row r="107" spans="1:6" s="154" customFormat="1" ht="12.75">
      <c r="A107" s="4"/>
      <c r="B107" s="70"/>
      <c r="C107" s="3" t="s">
        <v>137</v>
      </c>
      <c r="D107" s="91"/>
      <c r="E107" s="163"/>
      <c r="F107" s="165"/>
    </row>
    <row r="108" spans="1:6" s="154" customFormat="1" ht="12.75">
      <c r="A108" s="4" t="s">
        <v>357</v>
      </c>
      <c r="B108" s="3"/>
      <c r="C108" s="70"/>
      <c r="D108" s="91"/>
      <c r="E108" s="163"/>
      <c r="F108" s="165"/>
    </row>
    <row r="109" spans="1:6" s="154" customFormat="1" ht="12.75">
      <c r="A109" s="4">
        <v>301</v>
      </c>
      <c r="B109" s="4"/>
      <c r="C109" s="70" t="s">
        <v>129</v>
      </c>
      <c r="D109" s="15">
        <v>324860</v>
      </c>
      <c r="E109" s="163">
        <v>251429.09</v>
      </c>
      <c r="F109" s="165">
        <f>SUM(D109:E109)</f>
        <v>576289.09</v>
      </c>
    </row>
    <row r="110" spans="1:6" s="154" customFormat="1" ht="12.75">
      <c r="A110" s="4"/>
      <c r="B110" s="4"/>
      <c r="C110" s="70" t="s">
        <v>524</v>
      </c>
      <c r="D110" s="15"/>
      <c r="E110" s="163"/>
      <c r="F110" s="165"/>
    </row>
    <row r="111" spans="1:6" s="154" customFormat="1" ht="12.75">
      <c r="A111" s="4"/>
      <c r="B111" s="4"/>
      <c r="C111" s="70" t="s">
        <v>525</v>
      </c>
      <c r="D111" s="15"/>
      <c r="E111" s="163"/>
      <c r="F111" s="165"/>
    </row>
    <row r="112" spans="1:6" s="154" customFormat="1" ht="12.75">
      <c r="A112" s="4"/>
      <c r="B112" s="4"/>
      <c r="C112" s="70" t="s">
        <v>567</v>
      </c>
      <c r="D112" s="15"/>
      <c r="E112" s="163"/>
      <c r="F112" s="165"/>
    </row>
    <row r="113" spans="1:6" s="154" customFormat="1" ht="12.75">
      <c r="A113" s="4"/>
      <c r="B113" s="4"/>
      <c r="C113" s="70" t="s">
        <v>568</v>
      </c>
      <c r="D113" s="15"/>
      <c r="E113" s="163"/>
      <c r="F113" s="165"/>
    </row>
    <row r="114" spans="1:6" s="154" customFormat="1" ht="12.75">
      <c r="A114" s="4">
        <v>302</v>
      </c>
      <c r="B114" s="4"/>
      <c r="C114" s="70" t="s">
        <v>130</v>
      </c>
      <c r="D114" s="15">
        <v>484390</v>
      </c>
      <c r="E114" s="163">
        <v>685829.62</v>
      </c>
      <c r="F114" s="165">
        <f>SUM(D114:E114)</f>
        <v>1170219.62</v>
      </c>
    </row>
    <row r="115" spans="1:6" s="154" customFormat="1" ht="12.75">
      <c r="A115" s="4"/>
      <c r="B115" s="4"/>
      <c r="C115" s="70" t="s">
        <v>526</v>
      </c>
      <c r="D115" s="15"/>
      <c r="E115" s="163"/>
      <c r="F115" s="165"/>
    </row>
    <row r="116" spans="1:6" s="154" customFormat="1" ht="12.75">
      <c r="A116" s="4"/>
      <c r="B116" s="4"/>
      <c r="C116" s="70" t="s">
        <v>515</v>
      </c>
      <c r="D116" s="15"/>
      <c r="E116" s="163"/>
      <c r="F116" s="165"/>
    </row>
    <row r="117" spans="1:6" s="154" customFormat="1" ht="12.75">
      <c r="A117" s="4"/>
      <c r="B117" s="4"/>
      <c r="C117" s="70" t="s">
        <v>569</v>
      </c>
      <c r="D117" s="15"/>
      <c r="E117" s="163"/>
      <c r="F117" s="165"/>
    </row>
    <row r="118" spans="1:6" s="154" customFormat="1" ht="12.75">
      <c r="A118" s="4"/>
      <c r="B118" s="4"/>
      <c r="C118" s="70" t="s">
        <v>570</v>
      </c>
      <c r="D118" s="15"/>
      <c r="E118" s="163"/>
      <c r="F118" s="165"/>
    </row>
    <row r="119" spans="1:6" s="154" customFormat="1" ht="12.75">
      <c r="A119" s="4">
        <v>303</v>
      </c>
      <c r="B119" s="4"/>
      <c r="C119" s="70" t="s">
        <v>131</v>
      </c>
      <c r="D119" s="15">
        <v>258640</v>
      </c>
      <c r="E119" s="163">
        <v>193626.35</v>
      </c>
      <c r="F119" s="165">
        <f>SUM(D119:E119)</f>
        <v>452266.35</v>
      </c>
    </row>
    <row r="120" spans="1:6" s="154" customFormat="1" ht="12.75">
      <c r="A120" s="4"/>
      <c r="B120" s="4"/>
      <c r="C120" s="70" t="s">
        <v>527</v>
      </c>
      <c r="D120" s="15"/>
      <c r="E120" s="163"/>
      <c r="F120" s="165"/>
    </row>
    <row r="121" spans="1:6" s="154" customFormat="1" ht="12.75">
      <c r="A121" s="4"/>
      <c r="B121" s="4"/>
      <c r="C121" s="70" t="s">
        <v>516</v>
      </c>
      <c r="D121" s="15"/>
      <c r="E121" s="163"/>
      <c r="F121" s="165"/>
    </row>
    <row r="122" spans="1:6" s="154" customFormat="1" ht="12.75">
      <c r="A122" s="4"/>
      <c r="B122" s="4"/>
      <c r="C122" s="70" t="s">
        <v>571</v>
      </c>
      <c r="D122" s="15"/>
      <c r="E122" s="163"/>
      <c r="F122" s="165"/>
    </row>
    <row r="123" spans="1:6" s="154" customFormat="1" ht="12.75">
      <c r="A123" s="4"/>
      <c r="B123" s="4"/>
      <c r="C123" s="70" t="s">
        <v>572</v>
      </c>
      <c r="D123" s="15"/>
      <c r="E123" s="163"/>
      <c r="F123" s="165"/>
    </row>
    <row r="124" spans="1:6" s="154" customFormat="1" ht="12.75">
      <c r="A124" s="4">
        <v>309</v>
      </c>
      <c r="B124" s="4"/>
      <c r="C124" s="70" t="s">
        <v>244</v>
      </c>
      <c r="D124" s="15">
        <v>629470</v>
      </c>
      <c r="E124" s="163">
        <v>1803224.19</v>
      </c>
      <c r="F124" s="165">
        <f>SUM(D124:E124)</f>
        <v>2432694.19</v>
      </c>
    </row>
    <row r="125" spans="1:6" s="154" customFormat="1" ht="12.75">
      <c r="A125" s="4"/>
      <c r="B125" s="4"/>
      <c r="C125" s="70" t="s">
        <v>517</v>
      </c>
      <c r="D125" s="15"/>
      <c r="E125" s="163"/>
      <c r="F125" s="165"/>
    </row>
    <row r="126" spans="1:6" s="154" customFormat="1" ht="12.75">
      <c r="A126" s="4"/>
      <c r="B126" s="4"/>
      <c r="C126" s="70" t="s">
        <v>528</v>
      </c>
      <c r="D126" s="15"/>
      <c r="E126" s="163"/>
      <c r="F126" s="165"/>
    </row>
    <row r="127" spans="1:6" s="154" customFormat="1" ht="12.75">
      <c r="A127" s="4"/>
      <c r="B127" s="4"/>
      <c r="C127" s="70" t="s">
        <v>573</v>
      </c>
      <c r="D127" s="15"/>
      <c r="E127" s="163"/>
      <c r="F127" s="165"/>
    </row>
    <row r="128" spans="1:6" s="154" customFormat="1" ht="12.75">
      <c r="A128" s="4"/>
      <c r="B128" s="4"/>
      <c r="C128" s="70" t="s">
        <v>574</v>
      </c>
      <c r="D128" s="15"/>
      <c r="E128" s="163"/>
      <c r="F128" s="165"/>
    </row>
    <row r="129" spans="1:6" s="154" customFormat="1" ht="12.75">
      <c r="A129" s="4">
        <v>310</v>
      </c>
      <c r="B129" s="4"/>
      <c r="C129" s="70" t="s">
        <v>132</v>
      </c>
      <c r="D129" s="15">
        <v>282410</v>
      </c>
      <c r="E129" s="163">
        <v>111776.3</v>
      </c>
      <c r="F129" s="165">
        <f>SUM(D129:E129)</f>
        <v>394186.3</v>
      </c>
    </row>
    <row r="130" spans="1:6" s="154" customFormat="1" ht="12.75">
      <c r="A130" s="4"/>
      <c r="B130" s="4"/>
      <c r="C130" s="70" t="s">
        <v>518</v>
      </c>
      <c r="D130" s="15"/>
      <c r="E130" s="163"/>
      <c r="F130" s="165"/>
    </row>
    <row r="131" spans="1:6" s="154" customFormat="1" ht="12.75">
      <c r="A131" s="4"/>
      <c r="B131" s="4"/>
      <c r="C131" s="70" t="s">
        <v>529</v>
      </c>
      <c r="D131" s="15"/>
      <c r="E131" s="163"/>
      <c r="F131" s="165"/>
    </row>
    <row r="132" spans="1:6" s="154" customFormat="1" ht="12.75">
      <c r="A132" s="4"/>
      <c r="B132" s="4"/>
      <c r="C132" s="70" t="s">
        <v>575</v>
      </c>
      <c r="D132" s="15"/>
      <c r="E132" s="163"/>
      <c r="F132" s="165"/>
    </row>
    <row r="133" spans="1:6" s="154" customFormat="1" ht="12.75">
      <c r="A133" s="4"/>
      <c r="B133" s="4"/>
      <c r="C133" s="70" t="s">
        <v>576</v>
      </c>
      <c r="D133" s="15"/>
      <c r="E133" s="163"/>
      <c r="F133" s="165"/>
    </row>
    <row r="134" spans="1:6" s="154" customFormat="1" ht="12.75">
      <c r="A134" s="4">
        <v>311</v>
      </c>
      <c r="B134" s="4"/>
      <c r="C134" s="70" t="s">
        <v>133</v>
      </c>
      <c r="D134" s="15">
        <v>284770</v>
      </c>
      <c r="E134" s="163">
        <v>142411.29</v>
      </c>
      <c r="F134" s="165">
        <f>SUM(D134:E134)</f>
        <v>427181.29000000004</v>
      </c>
    </row>
    <row r="135" spans="1:6" s="154" customFormat="1" ht="12.75">
      <c r="A135" s="4"/>
      <c r="B135" s="4"/>
      <c r="C135" s="70" t="s">
        <v>519</v>
      </c>
      <c r="D135" s="15"/>
      <c r="E135" s="163"/>
      <c r="F135" s="165"/>
    </row>
    <row r="136" spans="1:6" s="154" customFormat="1" ht="12.75">
      <c r="A136" s="4"/>
      <c r="B136" s="4"/>
      <c r="C136" s="70" t="s">
        <v>530</v>
      </c>
      <c r="D136" s="15"/>
      <c r="E136" s="163"/>
      <c r="F136" s="165"/>
    </row>
    <row r="137" spans="1:6" s="154" customFormat="1" ht="12.75">
      <c r="A137" s="4"/>
      <c r="B137" s="4"/>
      <c r="C137" s="70" t="s">
        <v>577</v>
      </c>
      <c r="D137" s="15"/>
      <c r="E137" s="163"/>
      <c r="F137" s="165"/>
    </row>
    <row r="138" spans="1:6" s="154" customFormat="1" ht="12.75">
      <c r="A138" s="4"/>
      <c r="B138" s="4"/>
      <c r="C138" s="70" t="s">
        <v>578</v>
      </c>
      <c r="D138" s="15"/>
      <c r="E138" s="163"/>
      <c r="F138" s="165"/>
    </row>
    <row r="139" spans="1:6" s="154" customFormat="1" ht="12.75">
      <c r="A139" s="4">
        <v>312</v>
      </c>
      <c r="B139" s="4"/>
      <c r="C139" s="70" t="s">
        <v>134</v>
      </c>
      <c r="D139" s="15">
        <v>427050</v>
      </c>
      <c r="E139" s="163">
        <v>73264.77</v>
      </c>
      <c r="F139" s="165">
        <f>SUM(D139:E139)</f>
        <v>500314.77</v>
      </c>
    </row>
    <row r="140" spans="1:6" s="154" customFormat="1" ht="12.75">
      <c r="A140" s="4"/>
      <c r="B140" s="4"/>
      <c r="C140" s="70" t="s">
        <v>520</v>
      </c>
      <c r="D140" s="15"/>
      <c r="E140" s="163"/>
      <c r="F140" s="165"/>
    </row>
    <row r="141" spans="1:6" s="154" customFormat="1" ht="12.75">
      <c r="A141" s="4"/>
      <c r="B141" s="4"/>
      <c r="C141" s="70" t="s">
        <v>521</v>
      </c>
      <c r="D141" s="15"/>
      <c r="E141" s="163"/>
      <c r="F141" s="165"/>
    </row>
    <row r="142" spans="1:6" s="154" customFormat="1" ht="12.75">
      <c r="A142" s="4"/>
      <c r="B142" s="4"/>
      <c r="C142" s="70" t="s">
        <v>579</v>
      </c>
      <c r="D142" s="15"/>
      <c r="E142" s="163"/>
      <c r="F142" s="165"/>
    </row>
    <row r="143" spans="1:6" s="154" customFormat="1" ht="12.75">
      <c r="A143" s="4"/>
      <c r="B143" s="4"/>
      <c r="C143" s="70" t="s">
        <v>580</v>
      </c>
      <c r="D143" s="15"/>
      <c r="E143" s="163"/>
      <c r="F143" s="165"/>
    </row>
    <row r="144" spans="1:6" s="154" customFormat="1" ht="12.75">
      <c r="A144" s="4">
        <v>313</v>
      </c>
      <c r="B144" s="4"/>
      <c r="C144" s="70" t="s">
        <v>135</v>
      </c>
      <c r="D144" s="15">
        <v>61670</v>
      </c>
      <c r="E144" s="163">
        <v>18528.46</v>
      </c>
      <c r="F144" s="165">
        <f>SUM(D144:E144)</f>
        <v>80198.45999999999</v>
      </c>
    </row>
    <row r="145" spans="1:6" s="154" customFormat="1" ht="12.75">
      <c r="A145" s="4"/>
      <c r="B145" s="4"/>
      <c r="C145" s="70" t="s">
        <v>531</v>
      </c>
      <c r="D145" s="15"/>
      <c r="E145" s="163"/>
      <c r="F145" s="165"/>
    </row>
    <row r="146" spans="1:6" s="154" customFormat="1" ht="12.75">
      <c r="A146" s="4"/>
      <c r="B146" s="4"/>
      <c r="C146" s="70" t="s">
        <v>522</v>
      </c>
      <c r="D146" s="15"/>
      <c r="E146" s="163"/>
      <c r="F146" s="165"/>
    </row>
    <row r="147" spans="1:6" s="154" customFormat="1" ht="12.75">
      <c r="A147" s="4"/>
      <c r="B147" s="4"/>
      <c r="C147" s="70" t="s">
        <v>581</v>
      </c>
      <c r="D147" s="15"/>
      <c r="E147" s="163"/>
      <c r="F147" s="165"/>
    </row>
    <row r="148" spans="1:6" s="154" customFormat="1" ht="12.75">
      <c r="A148" s="4"/>
      <c r="B148" s="4"/>
      <c r="C148" s="70" t="s">
        <v>582</v>
      </c>
      <c r="D148" s="15"/>
      <c r="E148" s="163"/>
      <c r="F148" s="165"/>
    </row>
    <row r="149" spans="1:6" s="154" customFormat="1" ht="12.75">
      <c r="A149" s="4">
        <v>318</v>
      </c>
      <c r="B149" s="4"/>
      <c r="C149" s="70" t="s">
        <v>136</v>
      </c>
      <c r="D149" s="15">
        <v>346340</v>
      </c>
      <c r="E149" s="163">
        <v>121852.65</v>
      </c>
      <c r="F149" s="165">
        <f>SUM(D149:E149)</f>
        <v>468192.65</v>
      </c>
    </row>
    <row r="150" spans="1:6" s="154" customFormat="1" ht="12.75">
      <c r="A150" s="4"/>
      <c r="B150" s="4"/>
      <c r="C150" s="70" t="s">
        <v>523</v>
      </c>
      <c r="D150" s="15"/>
      <c r="E150" s="163"/>
      <c r="F150" s="165"/>
    </row>
    <row r="151" spans="1:6" s="154" customFormat="1" ht="12.75">
      <c r="A151" s="4"/>
      <c r="B151" s="4"/>
      <c r="C151" s="70" t="s">
        <v>532</v>
      </c>
      <c r="D151" s="15"/>
      <c r="E151" s="163"/>
      <c r="F151" s="165"/>
    </row>
    <row r="152" spans="1:6" s="154" customFormat="1" ht="12.75">
      <c r="A152" s="4"/>
      <c r="B152" s="4"/>
      <c r="C152" s="70" t="s">
        <v>583</v>
      </c>
      <c r="D152" s="15"/>
      <c r="E152" s="163"/>
      <c r="F152" s="165"/>
    </row>
    <row r="153" spans="1:6" s="154" customFormat="1" ht="12.75">
      <c r="A153" s="4"/>
      <c r="B153" s="4"/>
      <c r="C153" s="70" t="s">
        <v>584</v>
      </c>
      <c r="D153" s="15"/>
      <c r="E153" s="163"/>
      <c r="F153" s="165"/>
    </row>
    <row r="154" spans="1:6" s="154" customFormat="1" ht="12.75">
      <c r="A154" s="4"/>
      <c r="B154" s="4"/>
      <c r="C154" s="70"/>
      <c r="D154" s="15"/>
      <c r="E154" s="163"/>
      <c r="F154" s="165"/>
    </row>
    <row r="155" spans="1:6" s="154" customFormat="1" ht="12.75">
      <c r="A155" s="85">
        <v>24</v>
      </c>
      <c r="B155" s="85"/>
      <c r="C155" s="85" t="s">
        <v>98</v>
      </c>
      <c r="D155" s="15"/>
      <c r="E155" s="163"/>
      <c r="F155" s="165"/>
    </row>
    <row r="156" spans="1:6" s="154" customFormat="1" ht="12.75">
      <c r="A156" s="4"/>
      <c r="B156" s="4"/>
      <c r="C156" s="177" t="s">
        <v>545</v>
      </c>
      <c r="D156" s="94">
        <v>1500000</v>
      </c>
      <c r="E156" s="163">
        <v>-1400000</v>
      </c>
      <c r="F156" s="165">
        <f>SUM(D156:E156)</f>
        <v>100000</v>
      </c>
    </row>
    <row r="157" spans="1:6" s="154" customFormat="1" ht="12.75">
      <c r="A157" s="4"/>
      <c r="B157" s="4"/>
      <c r="C157" s="177" t="s">
        <v>547</v>
      </c>
      <c r="D157" s="94">
        <v>1200000</v>
      </c>
      <c r="E157" s="163">
        <v>-1000000</v>
      </c>
      <c r="F157" s="165">
        <f>SUM(D157:E157)</f>
        <v>200000</v>
      </c>
    </row>
    <row r="158" spans="1:6" s="154" customFormat="1" ht="12.75">
      <c r="A158" s="4"/>
      <c r="B158" s="4"/>
      <c r="C158" s="177" t="s">
        <v>548</v>
      </c>
      <c r="D158" s="94">
        <v>2300000</v>
      </c>
      <c r="E158" s="163">
        <v>-1900000</v>
      </c>
      <c r="F158" s="165">
        <f>SUM(D158:E158)</f>
        <v>400000</v>
      </c>
    </row>
    <row r="159" spans="2:6" s="154" customFormat="1" ht="12.75">
      <c r="B159" s="158"/>
      <c r="C159" s="158"/>
      <c r="D159" s="165"/>
      <c r="E159" s="163"/>
      <c r="F159" s="165"/>
    </row>
    <row r="160" spans="1:6" s="154" customFormat="1" ht="12.75">
      <c r="A160" s="8">
        <v>201604</v>
      </c>
      <c r="B160" s="4">
        <v>3639</v>
      </c>
      <c r="C160" s="4" t="s">
        <v>206</v>
      </c>
      <c r="D160" s="165">
        <v>0</v>
      </c>
      <c r="E160" s="163">
        <v>2000000</v>
      </c>
      <c r="F160" s="165">
        <f>SUM(D160:E160)</f>
        <v>2000000</v>
      </c>
    </row>
    <row r="161" spans="1:6" s="154" customFormat="1" ht="12.75">
      <c r="A161" s="8"/>
      <c r="B161" s="4"/>
      <c r="C161" s="4"/>
      <c r="D161" s="165"/>
      <c r="E161" s="163"/>
      <c r="F161" s="165"/>
    </row>
    <row r="162" spans="1:6" s="154" customFormat="1" ht="12.75">
      <c r="A162" s="8">
        <v>201706</v>
      </c>
      <c r="B162" s="4">
        <v>2212</v>
      </c>
      <c r="C162" s="70" t="s">
        <v>534</v>
      </c>
      <c r="D162" s="15">
        <v>7860000</v>
      </c>
      <c r="E162" s="163">
        <v>-7000000</v>
      </c>
      <c r="F162" s="165">
        <f>SUM(D162:E162)</f>
        <v>860000</v>
      </c>
    </row>
    <row r="163" spans="1:6" s="154" customFormat="1" ht="12.75">
      <c r="A163" s="8"/>
      <c r="B163" s="4"/>
      <c r="C163" s="70"/>
      <c r="D163" s="15"/>
      <c r="E163" s="163"/>
      <c r="F163" s="165"/>
    </row>
    <row r="164" spans="1:6" s="154" customFormat="1" ht="12.75">
      <c r="A164" s="8">
        <v>201715</v>
      </c>
      <c r="B164" s="4">
        <v>3639</v>
      </c>
      <c r="C164" s="70" t="s">
        <v>540</v>
      </c>
      <c r="D164" s="15">
        <v>300000</v>
      </c>
      <c r="E164" s="163">
        <v>-150000</v>
      </c>
      <c r="F164" s="165">
        <f>SUM(D164:E164)</f>
        <v>150000</v>
      </c>
    </row>
    <row r="165" spans="1:6" s="154" customFormat="1" ht="12.75">
      <c r="A165" s="8"/>
      <c r="B165" s="4"/>
      <c r="C165" s="70"/>
      <c r="D165" s="15"/>
      <c r="E165" s="163"/>
      <c r="F165" s="165"/>
    </row>
    <row r="166" spans="1:6" s="154" customFormat="1" ht="12.75">
      <c r="A166" s="70">
        <v>201805</v>
      </c>
      <c r="B166" s="70">
        <v>6171</v>
      </c>
      <c r="C166" s="70" t="s">
        <v>370</v>
      </c>
      <c r="D166" s="164">
        <v>0</v>
      </c>
      <c r="E166" s="163">
        <v>155000</v>
      </c>
      <c r="F166" s="165">
        <f>SUM(D166:E166)</f>
        <v>155000</v>
      </c>
    </row>
    <row r="167" spans="1:6" s="154" customFormat="1" ht="12.75">
      <c r="A167" s="70"/>
      <c r="B167" s="70"/>
      <c r="C167" s="70"/>
      <c r="D167" s="164"/>
      <c r="E167" s="163"/>
      <c r="F167" s="165"/>
    </row>
    <row r="168" spans="1:6" s="154" customFormat="1" ht="12.75">
      <c r="A168" s="6">
        <v>201902</v>
      </c>
      <c r="B168" s="70">
        <v>5512</v>
      </c>
      <c r="C168" s="70" t="s">
        <v>510</v>
      </c>
      <c r="D168" s="15">
        <v>8100000</v>
      </c>
      <c r="E168" s="163">
        <v>-8100000</v>
      </c>
      <c r="F168" s="165">
        <f>SUM(D168:E168)</f>
        <v>0</v>
      </c>
    </row>
    <row r="169" spans="1:6" s="154" customFormat="1" ht="12.75">
      <c r="A169" s="161"/>
      <c r="B169" s="161"/>
      <c r="C169" s="161"/>
      <c r="D169" s="164"/>
      <c r="E169" s="163"/>
      <c r="F169" s="165"/>
    </row>
    <row r="170" spans="1:6" s="154" customFormat="1" ht="12.75">
      <c r="A170" s="6">
        <v>201903</v>
      </c>
      <c r="B170" s="70">
        <v>2219</v>
      </c>
      <c r="C170" s="70" t="s">
        <v>539</v>
      </c>
      <c r="D170" s="15">
        <v>100000</v>
      </c>
      <c r="E170" s="163">
        <v>150000</v>
      </c>
      <c r="F170" s="165">
        <f>SUM(D170:E170)</f>
        <v>250000</v>
      </c>
    </row>
    <row r="171" spans="1:6" s="154" customFormat="1" ht="12.75">
      <c r="A171" s="158"/>
      <c r="B171" s="158"/>
      <c r="C171" s="158"/>
      <c r="D171" s="164"/>
      <c r="E171" s="163"/>
      <c r="F171" s="165"/>
    </row>
    <row r="172" spans="1:6" s="154" customFormat="1" ht="12.75">
      <c r="A172" s="6">
        <v>201904</v>
      </c>
      <c r="B172" s="70">
        <v>2321</v>
      </c>
      <c r="C172" s="70" t="s">
        <v>546</v>
      </c>
      <c r="D172" s="15">
        <v>1800000</v>
      </c>
      <c r="E172" s="163">
        <v>-1500000</v>
      </c>
      <c r="F172" s="165">
        <f>SUM(D172:E172)</f>
        <v>300000</v>
      </c>
    </row>
    <row r="173" spans="1:6" s="154" customFormat="1" ht="12.75">
      <c r="A173" s="6"/>
      <c r="B173" s="70"/>
      <c r="C173" s="70"/>
      <c r="D173" s="15"/>
      <c r="E173" s="163"/>
      <c r="F173" s="165"/>
    </row>
    <row r="174" spans="1:6" s="154" customFormat="1" ht="12.75">
      <c r="A174" s="6">
        <v>2201713</v>
      </c>
      <c r="B174" s="70">
        <v>3113</v>
      </c>
      <c r="C174" s="70" t="s">
        <v>551</v>
      </c>
      <c r="D174" s="15">
        <v>0</v>
      </c>
      <c r="E174" s="163">
        <v>200000</v>
      </c>
      <c r="F174" s="165">
        <f>SUM(D174:E174)</f>
        <v>200000</v>
      </c>
    </row>
    <row r="175" spans="1:6" s="154" customFormat="1" ht="12.75">
      <c r="A175" s="172"/>
      <c r="B175" s="171"/>
      <c r="C175" s="158"/>
      <c r="D175" s="164"/>
      <c r="E175" s="163"/>
      <c r="F175" s="165"/>
    </row>
    <row r="176" spans="1:6" s="154" customFormat="1" ht="12.75">
      <c r="A176" s="166">
        <v>59</v>
      </c>
      <c r="B176" s="166">
        <v>6409</v>
      </c>
      <c r="C176" s="172" t="s">
        <v>585</v>
      </c>
      <c r="D176" s="173">
        <f>'Rozpočet 2019'!D303</f>
        <v>577091.6</v>
      </c>
      <c r="E176" s="163">
        <v>475891.42</v>
      </c>
      <c r="F176" s="165">
        <f>SUM(D176:E176)</f>
        <v>1052983.02</v>
      </c>
    </row>
    <row r="177" spans="1:6" s="154" customFormat="1" ht="12.75">
      <c r="A177" s="166"/>
      <c r="B177" s="166"/>
      <c r="C177" s="166"/>
      <c r="D177" s="174"/>
      <c r="E177" s="163"/>
      <c r="F177" s="163"/>
    </row>
    <row r="178" spans="1:6" s="154" customFormat="1" ht="12.75">
      <c r="A178" s="154" t="s">
        <v>590</v>
      </c>
      <c r="B178" s="161"/>
      <c r="C178" s="161"/>
      <c r="D178" s="167" t="s">
        <v>500</v>
      </c>
      <c r="E178" s="163">
        <f>SUM(E54:E176)</f>
        <v>-12051465.860000001</v>
      </c>
      <c r="F178" s="167" t="s">
        <v>500</v>
      </c>
    </row>
    <row r="179" spans="4:6" ht="12.75">
      <c r="D179" s="165"/>
      <c r="F179" s="165"/>
    </row>
    <row r="180" spans="1:6" s="154" customFormat="1" ht="12.75">
      <c r="A180" s="154" t="s">
        <v>509</v>
      </c>
      <c r="B180" s="161"/>
      <c r="C180" s="161"/>
      <c r="D180" s="167" t="s">
        <v>500</v>
      </c>
      <c r="E180" s="163">
        <f>'Rozpočet 2019'!D372</f>
        <v>224821299.6</v>
      </c>
      <c r="F180" s="167" t="s">
        <v>500</v>
      </c>
    </row>
    <row r="181" spans="1:6" s="154" customFormat="1" ht="12.75">
      <c r="A181" s="150" t="s">
        <v>594</v>
      </c>
      <c r="B181" s="151"/>
      <c r="C181" s="151"/>
      <c r="D181" s="168" t="s">
        <v>500</v>
      </c>
      <c r="E181" s="152">
        <f>SUM(E178+E180)</f>
        <v>212769833.73999998</v>
      </c>
      <c r="F181" s="168" t="s">
        <v>500</v>
      </c>
    </row>
    <row r="182" spans="4:6" ht="12.75">
      <c r="D182" s="165"/>
      <c r="F182" s="165"/>
    </row>
    <row r="183" spans="1:6" ht="12.75">
      <c r="A183" s="154" t="s">
        <v>505</v>
      </c>
      <c r="D183" s="167" t="s">
        <v>500</v>
      </c>
      <c r="E183" s="163">
        <f>SUM(E49-E178)</f>
        <v>1.862645149230957E-09</v>
      </c>
      <c r="F183" s="167" t="s">
        <v>500</v>
      </c>
    </row>
    <row r="184" spans="1:6" ht="12.75">
      <c r="A184" s="154"/>
      <c r="F184" s="165"/>
    </row>
    <row r="185" ht="12.75">
      <c r="A185" s="154"/>
    </row>
    <row r="186" ht="12.75">
      <c r="A186" s="175" t="s">
        <v>265</v>
      </c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zoomScale="125" zoomScaleNormal="125" zoomScalePageLayoutView="0" workbookViewId="0" topLeftCell="A1">
      <pane ySplit="5" topLeftCell="A54" activePane="bottomLeft" state="frozen"/>
      <selection pane="topLeft" activeCell="A1" sqref="A1"/>
      <selection pane="bottomLeft" activeCell="C52" sqref="C52:F52"/>
    </sheetView>
  </sheetViews>
  <sheetFormatPr defaultColWidth="9.140625" defaultRowHeight="12.75"/>
  <cols>
    <col min="1" max="1" width="6.28125" style="157" customWidth="1"/>
    <col min="2" max="2" width="4.7109375" style="158" customWidth="1"/>
    <col min="3" max="3" width="55.57421875" style="158" customWidth="1"/>
    <col min="4" max="4" width="11.421875" style="158" customWidth="1"/>
    <col min="5" max="5" width="11.28125" style="163" customWidth="1"/>
    <col min="6" max="6" width="10.28125" style="158" customWidth="1"/>
    <col min="7" max="16384" width="9.140625" style="157" customWidth="1"/>
  </cols>
  <sheetData>
    <row r="1" spans="1:7" s="154" customFormat="1" ht="12.75">
      <c r="A1" s="150" t="s">
        <v>506</v>
      </c>
      <c r="B1" s="151"/>
      <c r="C1" s="151"/>
      <c r="D1" s="151"/>
      <c r="E1" s="152"/>
      <c r="F1" s="151"/>
      <c r="G1" s="153"/>
    </row>
    <row r="2" spans="1:7" s="154" customFormat="1" ht="12.75">
      <c r="A2" s="150" t="s">
        <v>595</v>
      </c>
      <c r="B2" s="151"/>
      <c r="C2" s="151"/>
      <c r="D2" s="151"/>
      <c r="E2" s="152"/>
      <c r="F2" s="151"/>
      <c r="G2" s="153"/>
    </row>
    <row r="3" spans="1:7" ht="12.75">
      <c r="A3" s="150" t="s">
        <v>596</v>
      </c>
      <c r="B3" s="155"/>
      <c r="C3" s="155"/>
      <c r="D3" s="155"/>
      <c r="E3" s="152"/>
      <c r="F3" s="155"/>
      <c r="G3" s="156"/>
    </row>
    <row r="4" spans="4:6" ht="12.75">
      <c r="D4" s="159" t="s">
        <v>493</v>
      </c>
      <c r="E4" s="160" t="s">
        <v>494</v>
      </c>
      <c r="F4" s="159" t="s">
        <v>495</v>
      </c>
    </row>
    <row r="5" spans="2:6" s="154" customFormat="1" ht="12.75">
      <c r="B5" s="161"/>
      <c r="C5" s="161"/>
      <c r="D5" s="159" t="s">
        <v>496</v>
      </c>
      <c r="E5" s="160" t="s">
        <v>497</v>
      </c>
      <c r="F5" s="159" t="s">
        <v>489</v>
      </c>
    </row>
    <row r="6" spans="1:6" s="154" customFormat="1" ht="15">
      <c r="A6" s="162" t="s">
        <v>498</v>
      </c>
      <c r="B6" s="161"/>
      <c r="C6" s="161"/>
      <c r="D6" s="159"/>
      <c r="E6" s="160"/>
      <c r="F6" s="159"/>
    </row>
    <row r="7" spans="1:6" s="154" customFormat="1" ht="12.75">
      <c r="A7" s="154" t="s">
        <v>0</v>
      </c>
      <c r="B7" s="154" t="s">
        <v>499</v>
      </c>
      <c r="C7" s="161"/>
      <c r="D7" s="161"/>
      <c r="E7" s="163"/>
      <c r="F7" s="161"/>
    </row>
    <row r="8" spans="3:6" s="154" customFormat="1" ht="12.75">
      <c r="C8" s="161"/>
      <c r="D8" s="161"/>
      <c r="E8" s="163"/>
      <c r="F8" s="161"/>
    </row>
    <row r="9" spans="2:6" s="154" customFormat="1" ht="12.75">
      <c r="B9" s="13">
        <v>1211</v>
      </c>
      <c r="C9" s="13" t="s">
        <v>622</v>
      </c>
      <c r="D9" s="15">
        <v>37000000</v>
      </c>
      <c r="E9" s="163">
        <v>500000</v>
      </c>
      <c r="F9" s="165">
        <f>SUM(D9:E9)</f>
        <v>37500000</v>
      </c>
    </row>
    <row r="10" spans="1:7" s="154" customFormat="1" ht="12.75">
      <c r="A10" s="175"/>
      <c r="B10" s="158">
        <v>1334</v>
      </c>
      <c r="C10" s="158" t="s">
        <v>612</v>
      </c>
      <c r="D10" s="165">
        <v>0</v>
      </c>
      <c r="E10" s="163">
        <v>37900</v>
      </c>
      <c r="F10" s="165">
        <f>SUM(D10:E10)</f>
        <v>37900</v>
      </c>
      <c r="G10" s="169"/>
    </row>
    <row r="11" spans="3:6" s="154" customFormat="1" ht="12.75">
      <c r="C11" s="161"/>
      <c r="D11" s="161"/>
      <c r="E11" s="163"/>
      <c r="F11" s="161"/>
    </row>
    <row r="12" spans="1:6" s="154" customFormat="1" ht="12.75">
      <c r="A12" s="13">
        <v>3111</v>
      </c>
      <c r="B12" s="13">
        <v>2122</v>
      </c>
      <c r="C12" s="13" t="s">
        <v>625</v>
      </c>
      <c r="D12" s="15">
        <v>98302</v>
      </c>
      <c r="E12" s="163">
        <v>677</v>
      </c>
      <c r="F12" s="165">
        <f>SUM(D12:E12)</f>
        <v>98979</v>
      </c>
    </row>
    <row r="13" spans="1:6" s="154" customFormat="1" ht="12.75">
      <c r="A13" s="13">
        <v>3113</v>
      </c>
      <c r="B13" s="13">
        <v>2122</v>
      </c>
      <c r="C13" s="13" t="s">
        <v>603</v>
      </c>
      <c r="D13" s="15">
        <v>56379</v>
      </c>
      <c r="E13" s="163">
        <v>-32952</v>
      </c>
      <c r="F13" s="165">
        <f>SUM(D13:E13)</f>
        <v>23427</v>
      </c>
    </row>
    <row r="14" spans="1:6" s="154" customFormat="1" ht="12.75">
      <c r="A14" s="13">
        <v>3113</v>
      </c>
      <c r="B14" s="13">
        <v>2329</v>
      </c>
      <c r="C14" s="13" t="s">
        <v>613</v>
      </c>
      <c r="D14" s="15">
        <v>0</v>
      </c>
      <c r="E14" s="163">
        <v>59869</v>
      </c>
      <c r="F14" s="165">
        <f>SUM(D14:E14)</f>
        <v>59869</v>
      </c>
    </row>
    <row r="15" spans="1:6" s="154" customFormat="1" ht="12.75">
      <c r="A15" s="13">
        <v>3114</v>
      </c>
      <c r="B15" s="13">
        <v>2122</v>
      </c>
      <c r="C15" s="13" t="s">
        <v>604</v>
      </c>
      <c r="D15" s="15">
        <v>43905</v>
      </c>
      <c r="E15" s="88">
        <v>-9892</v>
      </c>
      <c r="F15" s="89">
        <f>SUM(D15:E15)</f>
        <v>34013</v>
      </c>
    </row>
    <row r="16" spans="1:6" s="154" customFormat="1" ht="12.75">
      <c r="A16" s="13"/>
      <c r="B16" s="13"/>
      <c r="C16" s="13"/>
      <c r="D16" s="15"/>
      <c r="E16" s="88"/>
      <c r="F16" s="89"/>
    </row>
    <row r="17" spans="1:6" s="154" customFormat="1" ht="12.75">
      <c r="A17" s="13">
        <v>3322</v>
      </c>
      <c r="B17" s="13">
        <v>2324</v>
      </c>
      <c r="C17" s="13" t="s">
        <v>614</v>
      </c>
      <c r="D17" s="15">
        <v>0</v>
      </c>
      <c r="E17" s="88">
        <v>8200</v>
      </c>
      <c r="F17" s="89">
        <f>SUM(D17:E17)</f>
        <v>8200</v>
      </c>
    </row>
    <row r="18" spans="1:6" s="154" customFormat="1" ht="12.75">
      <c r="A18" s="13"/>
      <c r="B18" s="13"/>
      <c r="C18" s="13"/>
      <c r="D18" s="15"/>
      <c r="E18" s="88"/>
      <c r="F18" s="89"/>
    </row>
    <row r="19" spans="1:6" s="154" customFormat="1" ht="12.75">
      <c r="A19" s="13">
        <v>3612</v>
      </c>
      <c r="B19" s="13">
        <v>2324</v>
      </c>
      <c r="C19" s="13" t="s">
        <v>615</v>
      </c>
      <c r="D19" s="15">
        <v>0</v>
      </c>
      <c r="E19" s="88">
        <v>185400</v>
      </c>
      <c r="F19" s="89">
        <f>SUM(D19:E19)</f>
        <v>185400</v>
      </c>
    </row>
    <row r="20" spans="1:6" s="154" customFormat="1" ht="12.75">
      <c r="A20" s="13">
        <v>3613</v>
      </c>
      <c r="B20" s="13">
        <v>2324</v>
      </c>
      <c r="C20" s="13" t="s">
        <v>616</v>
      </c>
      <c r="D20" s="15">
        <v>0</v>
      </c>
      <c r="E20" s="88">
        <v>57100</v>
      </c>
      <c r="F20" s="89">
        <f>SUM(D20:E20)</f>
        <v>57100</v>
      </c>
    </row>
    <row r="21" spans="1:6" s="154" customFormat="1" ht="12.75">
      <c r="A21" s="13"/>
      <c r="B21" s="13"/>
      <c r="C21" s="13"/>
      <c r="D21" s="15"/>
      <c r="E21" s="88"/>
      <c r="F21" s="89"/>
    </row>
    <row r="22" spans="1:6" s="154" customFormat="1" ht="12.75">
      <c r="A22" s="13">
        <v>3639</v>
      </c>
      <c r="B22" s="14">
        <v>2119</v>
      </c>
      <c r="C22" s="13" t="s">
        <v>624</v>
      </c>
      <c r="D22" s="15">
        <v>50000</v>
      </c>
      <c r="E22" s="88">
        <v>228800</v>
      </c>
      <c r="F22" s="89">
        <f>SUM(D22:E22)</f>
        <v>278800</v>
      </c>
    </row>
    <row r="23" spans="1:6" s="154" customFormat="1" ht="12.75">
      <c r="A23" s="13"/>
      <c r="B23" s="13"/>
      <c r="C23" s="13"/>
      <c r="D23" s="15"/>
      <c r="E23" s="88"/>
      <c r="F23" s="89"/>
    </row>
    <row r="24" spans="1:6" s="154" customFormat="1" ht="12.75">
      <c r="A24" s="13">
        <v>6320</v>
      </c>
      <c r="B24" s="13">
        <v>2324</v>
      </c>
      <c r="C24" s="13" t="s">
        <v>617</v>
      </c>
      <c r="D24" s="15">
        <v>0</v>
      </c>
      <c r="E24" s="88">
        <v>37800</v>
      </c>
      <c r="F24" s="89">
        <f>SUM(D24:E24)</f>
        <v>37800</v>
      </c>
    </row>
    <row r="25" spans="2:6" s="154" customFormat="1" ht="12.75">
      <c r="B25" s="13"/>
      <c r="C25" s="70"/>
      <c r="D25" s="89"/>
      <c r="E25" s="88"/>
      <c r="F25" s="89"/>
    </row>
    <row r="26" spans="1:6" s="154" customFormat="1" ht="12.75">
      <c r="A26" s="13">
        <v>3612</v>
      </c>
      <c r="B26" s="13">
        <v>3112</v>
      </c>
      <c r="C26" s="13" t="s">
        <v>610</v>
      </c>
      <c r="D26" s="15">
        <v>1500000</v>
      </c>
      <c r="E26" s="163">
        <v>2500000</v>
      </c>
      <c r="F26" s="165">
        <f>SUM(D26:E26)</f>
        <v>4000000</v>
      </c>
    </row>
    <row r="27" spans="1:6" s="154" customFormat="1" ht="12.75">
      <c r="A27" s="13">
        <v>3639</v>
      </c>
      <c r="B27" s="13">
        <v>3122</v>
      </c>
      <c r="C27" s="13" t="s">
        <v>611</v>
      </c>
      <c r="D27" s="15">
        <v>0</v>
      </c>
      <c r="E27" s="163">
        <v>200000</v>
      </c>
      <c r="F27" s="165">
        <f>SUM(D27:E27)</f>
        <v>200000</v>
      </c>
    </row>
    <row r="28" spans="1:6" s="154" customFormat="1" ht="12.75">
      <c r="A28" s="13">
        <v>3639</v>
      </c>
      <c r="B28" s="13">
        <v>3111</v>
      </c>
      <c r="C28" s="13" t="s">
        <v>566</v>
      </c>
      <c r="D28" s="15">
        <v>12000000</v>
      </c>
      <c r="E28" s="163">
        <v>2000000</v>
      </c>
      <c r="F28" s="165">
        <f>SUM(D28:E28)</f>
        <v>14000000</v>
      </c>
    </row>
    <row r="29" spans="1:6" s="154" customFormat="1" ht="12.75">
      <c r="A29" s="161"/>
      <c r="B29" s="158"/>
      <c r="C29" s="158"/>
      <c r="D29" s="165"/>
      <c r="E29" s="163"/>
      <c r="F29" s="165"/>
    </row>
    <row r="30" spans="1:6" s="154" customFormat="1" ht="12.75">
      <c r="A30" s="154" t="s">
        <v>588</v>
      </c>
      <c r="B30" s="158"/>
      <c r="C30" s="158"/>
      <c r="D30" s="167" t="s">
        <v>500</v>
      </c>
      <c r="E30" s="163">
        <f>SUM(E5:E29)</f>
        <v>5772902</v>
      </c>
      <c r="F30" s="167" t="s">
        <v>500</v>
      </c>
    </row>
    <row r="31" spans="4:6" ht="12.75">
      <c r="D31" s="165"/>
      <c r="F31" s="165"/>
    </row>
    <row r="32" spans="1:6" s="154" customFormat="1" ht="12.75">
      <c r="A32" s="154" t="s">
        <v>597</v>
      </c>
      <c r="B32" s="161"/>
      <c r="C32" s="161"/>
      <c r="D32" s="167" t="s">
        <v>500</v>
      </c>
      <c r="E32" s="163">
        <f>'RO č.1 ZM'!E38</f>
        <v>199197416.6</v>
      </c>
      <c r="F32" s="167" t="s">
        <v>500</v>
      </c>
    </row>
    <row r="33" spans="1:6" s="154" customFormat="1" ht="12.75">
      <c r="A33" s="150" t="s">
        <v>598</v>
      </c>
      <c r="B33" s="151"/>
      <c r="C33" s="151"/>
      <c r="D33" s="168" t="s">
        <v>500</v>
      </c>
      <c r="E33" s="152">
        <f>SUM(E30+E32)</f>
        <v>204970318.6</v>
      </c>
      <c r="F33" s="168" t="s">
        <v>500</v>
      </c>
    </row>
    <row r="34" spans="4:7" ht="12.75">
      <c r="D34" s="165"/>
      <c r="F34" s="165"/>
      <c r="G34" s="169"/>
    </row>
    <row r="35" spans="1:6" s="154" customFormat="1" ht="12.75">
      <c r="A35" s="154" t="s">
        <v>12</v>
      </c>
      <c r="B35" s="161"/>
      <c r="C35" s="161"/>
      <c r="D35" s="163"/>
      <c r="E35" s="163"/>
      <c r="F35" s="163"/>
    </row>
    <row r="36" spans="2:6" s="154" customFormat="1" ht="12.75">
      <c r="B36" s="161"/>
      <c r="C36" s="161"/>
      <c r="D36" s="163"/>
      <c r="E36" s="163"/>
      <c r="F36" s="163"/>
    </row>
    <row r="37" spans="1:6" ht="12.75">
      <c r="A37" s="170"/>
      <c r="B37" s="13"/>
      <c r="C37" s="13"/>
      <c r="D37" s="78"/>
      <c r="F37" s="165"/>
    </row>
    <row r="38" spans="1:6" s="154" customFormat="1" ht="12.75">
      <c r="A38" s="154" t="s">
        <v>502</v>
      </c>
      <c r="B38" s="161"/>
      <c r="C38" s="161"/>
      <c r="D38" s="167" t="s">
        <v>500</v>
      </c>
      <c r="E38" s="163">
        <f>SUM(E35:E37)</f>
        <v>0</v>
      </c>
      <c r="F38" s="167" t="s">
        <v>500</v>
      </c>
    </row>
    <row r="39" spans="1:6" s="154" customFormat="1" ht="12.75">
      <c r="A39" s="154" t="s">
        <v>589</v>
      </c>
      <c r="B39" s="161"/>
      <c r="C39" s="161"/>
      <c r="D39" s="167" t="s">
        <v>500</v>
      </c>
      <c r="E39" s="163">
        <f>SUM(E30+E38)</f>
        <v>5772902</v>
      </c>
      <c r="F39" s="167" t="s">
        <v>500</v>
      </c>
    </row>
    <row r="40" spans="4:6" ht="12.75">
      <c r="D40" s="165"/>
      <c r="F40" s="165"/>
    </row>
    <row r="41" spans="1:6" s="154" customFormat="1" ht="12.75">
      <c r="A41" s="154" t="s">
        <v>599</v>
      </c>
      <c r="B41" s="161"/>
      <c r="C41" s="161"/>
      <c r="D41" s="167" t="s">
        <v>500</v>
      </c>
      <c r="E41" s="163">
        <f>'RO č.1 ZM'!E52</f>
        <v>212769833.74</v>
      </c>
      <c r="F41" s="167" t="s">
        <v>500</v>
      </c>
    </row>
    <row r="42" spans="1:6" s="154" customFormat="1" ht="12.75">
      <c r="A42" s="150" t="s">
        <v>600</v>
      </c>
      <c r="B42" s="151"/>
      <c r="C42" s="151"/>
      <c r="D42" s="168" t="s">
        <v>500</v>
      </c>
      <c r="E42" s="152">
        <f>SUM(E39+E41)</f>
        <v>218542735.74</v>
      </c>
      <c r="F42" s="168" t="s">
        <v>500</v>
      </c>
    </row>
    <row r="43" spans="2:6" s="154" customFormat="1" ht="12.75">
      <c r="B43" s="161"/>
      <c r="C43" s="161"/>
      <c r="D43" s="163"/>
      <c r="E43" s="163"/>
      <c r="F43" s="163"/>
    </row>
    <row r="44" spans="1:6" s="154" customFormat="1" ht="15">
      <c r="A44" s="162" t="s">
        <v>503</v>
      </c>
      <c r="B44" s="161"/>
      <c r="C44" s="161"/>
      <c r="D44" s="163"/>
      <c r="E44" s="163"/>
      <c r="F44" s="163"/>
    </row>
    <row r="45" spans="1:6" s="154" customFormat="1" ht="12.75">
      <c r="A45" s="154" t="s">
        <v>504</v>
      </c>
      <c r="B45" s="161" t="s">
        <v>0</v>
      </c>
      <c r="C45" s="161"/>
      <c r="D45" s="163"/>
      <c r="E45" s="163"/>
      <c r="F45" s="163"/>
    </row>
    <row r="46" spans="2:6" s="154" customFormat="1" ht="12.75">
      <c r="B46" s="161"/>
      <c r="C46" s="161"/>
      <c r="D46" s="163"/>
      <c r="E46" s="163"/>
      <c r="F46" s="163"/>
    </row>
    <row r="47" spans="1:6" s="154" customFormat="1" ht="12.75">
      <c r="A47" s="70" t="s">
        <v>155</v>
      </c>
      <c r="B47" s="70"/>
      <c r="C47" s="70"/>
      <c r="D47" s="163"/>
      <c r="E47" s="163"/>
      <c r="F47" s="163"/>
    </row>
    <row r="48" spans="1:6" s="154" customFormat="1" ht="12.75">
      <c r="A48" s="70">
        <v>2</v>
      </c>
      <c r="B48" s="70">
        <v>3111</v>
      </c>
      <c r="C48" s="70" t="s">
        <v>626</v>
      </c>
      <c r="D48" s="15">
        <v>92025</v>
      </c>
      <c r="E48" s="163">
        <v>677</v>
      </c>
      <c r="F48" s="165">
        <f>SUM(D48:E48)</f>
        <v>92702</v>
      </c>
    </row>
    <row r="49" spans="1:6" s="154" customFormat="1" ht="12.75">
      <c r="A49" s="70"/>
      <c r="B49" s="70"/>
      <c r="C49" s="70" t="s">
        <v>629</v>
      </c>
      <c r="D49" s="15">
        <v>0</v>
      </c>
      <c r="E49" s="163">
        <v>200000</v>
      </c>
      <c r="F49" s="165">
        <f>SUM(D49:E49)</f>
        <v>200000</v>
      </c>
    </row>
    <row r="50" spans="2:6" s="154" customFormat="1" ht="12.75">
      <c r="B50" s="161"/>
      <c r="C50" s="161"/>
      <c r="D50" s="163"/>
      <c r="E50" s="163"/>
      <c r="F50" s="163"/>
    </row>
    <row r="51" spans="1:6" s="154" customFormat="1" ht="12.75">
      <c r="A51" s="70" t="s">
        <v>59</v>
      </c>
      <c r="B51" s="70"/>
      <c r="C51" s="70"/>
      <c r="D51" s="165"/>
      <c r="E51" s="163"/>
      <c r="F51" s="165"/>
    </row>
    <row r="52" spans="1:6" s="154" customFormat="1" ht="12.75">
      <c r="A52" s="70">
        <v>51</v>
      </c>
      <c r="B52" s="70">
        <v>3113</v>
      </c>
      <c r="C52" s="70" t="s">
        <v>605</v>
      </c>
      <c r="D52" s="15">
        <v>56379</v>
      </c>
      <c r="E52" s="163">
        <v>-32952</v>
      </c>
      <c r="F52" s="165">
        <f>SUM(D52:E52)</f>
        <v>23427</v>
      </c>
    </row>
    <row r="53" spans="1:6" s="154" customFormat="1" ht="12.75">
      <c r="A53" s="8"/>
      <c r="B53" s="4"/>
      <c r="C53" s="70"/>
      <c r="D53" s="15"/>
      <c r="E53" s="163"/>
      <c r="F53" s="165"/>
    </row>
    <row r="54" spans="1:6" s="154" customFormat="1" ht="12.75">
      <c r="A54" s="70" t="s">
        <v>383</v>
      </c>
      <c r="B54" s="70"/>
      <c r="C54" s="70"/>
      <c r="D54" s="15"/>
      <c r="E54" s="163"/>
      <c r="F54" s="165"/>
    </row>
    <row r="55" spans="1:6" s="154" customFormat="1" ht="12.75">
      <c r="A55" s="70">
        <v>52</v>
      </c>
      <c r="B55" s="70">
        <v>3114</v>
      </c>
      <c r="C55" s="70" t="s">
        <v>606</v>
      </c>
      <c r="D55" s="15">
        <v>43905</v>
      </c>
      <c r="E55" s="163">
        <v>-9892</v>
      </c>
      <c r="F55" s="165">
        <f>SUM(D55:E55)</f>
        <v>34013</v>
      </c>
    </row>
    <row r="56" spans="1:6" s="154" customFormat="1" ht="12.75">
      <c r="A56" s="70"/>
      <c r="B56" s="70"/>
      <c r="C56" s="70" t="s">
        <v>607</v>
      </c>
      <c r="D56" s="164">
        <v>0</v>
      </c>
      <c r="E56" s="163">
        <v>59869</v>
      </c>
      <c r="F56" s="165">
        <f>SUM(D56:E56)</f>
        <v>59869</v>
      </c>
    </row>
    <row r="57" spans="1:6" s="154" customFormat="1" ht="12.75">
      <c r="A57" s="70"/>
      <c r="B57" s="70"/>
      <c r="C57" s="70"/>
      <c r="D57" s="164"/>
      <c r="E57" s="163"/>
      <c r="F57" s="165"/>
    </row>
    <row r="58" spans="1:6" s="154" customFormat="1" ht="12.75">
      <c r="A58" s="70">
        <v>71</v>
      </c>
      <c r="B58" s="70">
        <v>3419</v>
      </c>
      <c r="C58" s="85" t="s">
        <v>623</v>
      </c>
      <c r="D58" s="15">
        <v>4000000</v>
      </c>
      <c r="E58" s="163">
        <v>-720000</v>
      </c>
      <c r="F58" s="165">
        <f>SUM(D58:E58)</f>
        <v>3280000</v>
      </c>
    </row>
    <row r="59" spans="1:6" s="154" customFormat="1" ht="12.75">
      <c r="A59" s="70"/>
      <c r="B59" s="70"/>
      <c r="C59" s="70"/>
      <c r="D59" s="164"/>
      <c r="E59" s="163"/>
      <c r="F59" s="165"/>
    </row>
    <row r="60" spans="1:6" s="154" customFormat="1" ht="12.75">
      <c r="A60" s="128">
        <v>35</v>
      </c>
      <c r="B60" s="70">
        <v>3639</v>
      </c>
      <c r="C60" s="70" t="s">
        <v>618</v>
      </c>
      <c r="D60" s="164">
        <v>33000</v>
      </c>
      <c r="E60" s="163">
        <v>7000</v>
      </c>
      <c r="F60" s="165">
        <f>SUM(D60:E60)</f>
        <v>40000</v>
      </c>
    </row>
    <row r="61" spans="1:6" s="154" customFormat="1" ht="12.75">
      <c r="A61" s="128"/>
      <c r="B61" s="70"/>
      <c r="C61" s="70"/>
      <c r="D61" s="164"/>
      <c r="E61" s="163"/>
      <c r="F61" s="165"/>
    </row>
    <row r="62" spans="1:6" s="154" customFormat="1" ht="12.75">
      <c r="A62" s="70">
        <v>343</v>
      </c>
      <c r="B62" s="70">
        <v>6399</v>
      </c>
      <c r="C62" s="70" t="s">
        <v>621</v>
      </c>
      <c r="D62" s="15">
        <v>1000000</v>
      </c>
      <c r="E62" s="163">
        <v>1800000</v>
      </c>
      <c r="F62" s="165">
        <f>SUM(D62:E62)</f>
        <v>2800000</v>
      </c>
    </row>
    <row r="63" spans="1:6" s="154" customFormat="1" ht="12.75">
      <c r="A63" s="70"/>
      <c r="B63" s="70"/>
      <c r="C63" s="70"/>
      <c r="D63" s="15"/>
      <c r="E63" s="163"/>
      <c r="F63" s="165"/>
    </row>
    <row r="64" spans="1:6" s="154" customFormat="1" ht="12.75">
      <c r="A64" s="70">
        <v>1236</v>
      </c>
      <c r="B64" s="70"/>
      <c r="C64" s="70" t="s">
        <v>628</v>
      </c>
      <c r="D64" s="94">
        <v>1500000</v>
      </c>
      <c r="E64" s="163">
        <v>300000</v>
      </c>
      <c r="F64" s="165">
        <f>SUM(D64:E64)</f>
        <v>1800000</v>
      </c>
    </row>
    <row r="65" spans="1:6" s="154" customFormat="1" ht="12.75">
      <c r="A65" s="6"/>
      <c r="B65" s="70"/>
      <c r="C65" s="70"/>
      <c r="D65" s="15"/>
      <c r="E65" s="163"/>
      <c r="F65" s="165"/>
    </row>
    <row r="66" spans="1:6" s="154" customFormat="1" ht="12.75">
      <c r="A66" s="22">
        <v>201713</v>
      </c>
      <c r="B66" s="4">
        <v>3113</v>
      </c>
      <c r="C66" s="70" t="s">
        <v>608</v>
      </c>
      <c r="D66" s="15">
        <v>70000000</v>
      </c>
      <c r="E66" s="163">
        <v>5300000</v>
      </c>
      <c r="F66" s="165">
        <f>SUM(D66:E66)</f>
        <v>75300000</v>
      </c>
    </row>
    <row r="67" spans="1:6" s="154" customFormat="1" ht="12.75">
      <c r="A67" s="22"/>
      <c r="B67" s="4"/>
      <c r="C67" s="70"/>
      <c r="D67" s="15"/>
      <c r="E67" s="163"/>
      <c r="F67" s="165"/>
    </row>
    <row r="68" spans="1:6" s="154" customFormat="1" ht="12.75">
      <c r="A68" s="26">
        <v>201901</v>
      </c>
      <c r="B68" s="8">
        <v>2212</v>
      </c>
      <c r="C68" s="70" t="s">
        <v>627</v>
      </c>
      <c r="D68" s="15">
        <v>1400000</v>
      </c>
      <c r="E68" s="163">
        <v>-400000</v>
      </c>
      <c r="F68" s="165">
        <f>SUM(D68:E68)</f>
        <v>1000000</v>
      </c>
    </row>
    <row r="69" spans="1:6" s="154" customFormat="1" ht="12.75">
      <c r="A69" s="26"/>
      <c r="B69" s="8"/>
      <c r="C69" s="70"/>
      <c r="D69" s="15"/>
      <c r="E69" s="163"/>
      <c r="F69" s="165"/>
    </row>
    <row r="70" spans="1:6" s="154" customFormat="1" ht="12.75">
      <c r="A70" s="22">
        <v>201903</v>
      </c>
      <c r="B70" s="70">
        <v>2219</v>
      </c>
      <c r="C70" s="70" t="s">
        <v>619</v>
      </c>
      <c r="D70" s="15">
        <v>250000</v>
      </c>
      <c r="E70" s="163">
        <v>300000</v>
      </c>
      <c r="F70" s="165">
        <f>SUM(D70:E70)</f>
        <v>550000</v>
      </c>
    </row>
    <row r="71" spans="1:6" s="154" customFormat="1" ht="12.75">
      <c r="A71" s="6"/>
      <c r="B71" s="70"/>
      <c r="C71" s="70" t="s">
        <v>620</v>
      </c>
      <c r="D71" s="15"/>
      <c r="E71" s="163"/>
      <c r="F71" s="165"/>
    </row>
    <row r="72" spans="1:6" s="154" customFormat="1" ht="12.75">
      <c r="A72" s="6"/>
      <c r="B72" s="70"/>
      <c r="C72" s="70"/>
      <c r="D72" s="15"/>
      <c r="E72" s="163"/>
      <c r="F72" s="165"/>
    </row>
    <row r="73" spans="1:6" s="154" customFormat="1" ht="12.75">
      <c r="A73" s="166">
        <v>59</v>
      </c>
      <c r="B73" s="166">
        <v>6409</v>
      </c>
      <c r="C73" s="172" t="s">
        <v>609</v>
      </c>
      <c r="D73" s="173">
        <f>'RO č.1 ZM'!F176</f>
        <v>1052983.02</v>
      </c>
      <c r="E73" s="163">
        <v>-1031800</v>
      </c>
      <c r="F73" s="165">
        <f>SUM(D73:E73)</f>
        <v>21183.02000000002</v>
      </c>
    </row>
    <row r="74" spans="1:6" s="154" customFormat="1" ht="12.75">
      <c r="A74" s="166"/>
      <c r="B74" s="166"/>
      <c r="C74" s="166"/>
      <c r="D74" s="174"/>
      <c r="E74" s="163"/>
      <c r="F74" s="163"/>
    </row>
    <row r="75" spans="1:6" s="154" customFormat="1" ht="12.75">
      <c r="A75" s="154" t="s">
        <v>590</v>
      </c>
      <c r="B75" s="161"/>
      <c r="C75" s="161"/>
      <c r="D75" s="167" t="s">
        <v>500</v>
      </c>
      <c r="E75" s="163">
        <f>SUM(E44:E73)</f>
        <v>5772902</v>
      </c>
      <c r="F75" s="167" t="s">
        <v>500</v>
      </c>
    </row>
    <row r="76" spans="4:6" ht="12.75">
      <c r="D76" s="165"/>
      <c r="F76" s="165"/>
    </row>
    <row r="77" spans="1:6" s="154" customFormat="1" ht="12.75">
      <c r="A77" s="154" t="s">
        <v>601</v>
      </c>
      <c r="B77" s="161"/>
      <c r="C77" s="161"/>
      <c r="D77" s="167" t="s">
        <v>500</v>
      </c>
      <c r="E77" s="163">
        <f>'RO č.1 ZM'!E181</f>
        <v>212769833.73999998</v>
      </c>
      <c r="F77" s="167" t="s">
        <v>500</v>
      </c>
    </row>
    <row r="78" spans="1:6" s="154" customFormat="1" ht="12.75">
      <c r="A78" s="150" t="s">
        <v>602</v>
      </c>
      <c r="B78" s="151"/>
      <c r="C78" s="151"/>
      <c r="D78" s="168" t="s">
        <v>500</v>
      </c>
      <c r="E78" s="152">
        <f>SUM(E75+E77)</f>
        <v>218542735.73999998</v>
      </c>
      <c r="F78" s="168" t="s">
        <v>500</v>
      </c>
    </row>
    <row r="79" spans="4:6" ht="12.75">
      <c r="D79" s="165"/>
      <c r="F79" s="165"/>
    </row>
    <row r="80" spans="1:6" ht="12.75">
      <c r="A80" s="154" t="s">
        <v>505</v>
      </c>
      <c r="D80" s="167" t="s">
        <v>500</v>
      </c>
      <c r="E80" s="163">
        <f>SUM(E39-E75)</f>
        <v>0</v>
      </c>
      <c r="F80" s="167" t="s">
        <v>500</v>
      </c>
    </row>
    <row r="81" spans="1:6" ht="12.75">
      <c r="A81" s="154"/>
      <c r="F81" s="165"/>
    </row>
    <row r="82" spans="1:6" s="175" customFormat="1" ht="12.75">
      <c r="A82" s="154"/>
      <c r="B82" s="158"/>
      <c r="C82" s="158"/>
      <c r="D82" s="158"/>
      <c r="E82" s="163"/>
      <c r="F82" s="158"/>
    </row>
    <row r="83" ht="12.75">
      <c r="A83" s="154"/>
    </row>
    <row r="84" spans="1:7" s="158" customFormat="1" ht="12.75">
      <c r="A84" s="175" t="s">
        <v>265</v>
      </c>
      <c r="E84" s="163"/>
      <c r="G84" s="157"/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9"/>
  <sheetViews>
    <sheetView zoomScale="125" zoomScaleNormal="125" zoomScalePageLayoutView="0" workbookViewId="0" topLeftCell="A1">
      <pane ySplit="5" topLeftCell="A36" activePane="bottomLeft" state="frozen"/>
      <selection pane="topLeft" activeCell="A1" sqref="A1"/>
      <selection pane="bottomLeft" activeCell="B9" sqref="B9:F9"/>
    </sheetView>
  </sheetViews>
  <sheetFormatPr defaultColWidth="9.140625" defaultRowHeight="12.75"/>
  <cols>
    <col min="1" max="1" width="6.28125" style="157" customWidth="1"/>
    <col min="2" max="2" width="4.7109375" style="158" customWidth="1"/>
    <col min="3" max="3" width="55.57421875" style="158" customWidth="1"/>
    <col min="4" max="4" width="11.421875" style="158" customWidth="1"/>
    <col min="5" max="5" width="11.28125" style="163" customWidth="1"/>
    <col min="6" max="6" width="10.28125" style="158" customWidth="1"/>
    <col min="7" max="16384" width="9.140625" style="157" customWidth="1"/>
  </cols>
  <sheetData>
    <row r="1" spans="1:7" s="154" customFormat="1" ht="12.75">
      <c r="A1" s="150" t="s">
        <v>506</v>
      </c>
      <c r="B1" s="151"/>
      <c r="C1" s="151"/>
      <c r="D1" s="151"/>
      <c r="E1" s="152"/>
      <c r="F1" s="151"/>
      <c r="G1" s="153"/>
    </row>
    <row r="2" spans="1:7" s="154" customFormat="1" ht="12.75">
      <c r="A2" s="150" t="s">
        <v>630</v>
      </c>
      <c r="B2" s="151"/>
      <c r="C2" s="151"/>
      <c r="D2" s="151"/>
      <c r="E2" s="152"/>
      <c r="F2" s="151"/>
      <c r="G2" s="153"/>
    </row>
    <row r="3" spans="1:7" ht="12.75">
      <c r="A3" s="150" t="s">
        <v>631</v>
      </c>
      <c r="B3" s="155"/>
      <c r="C3" s="155"/>
      <c r="D3" s="155"/>
      <c r="E3" s="152"/>
      <c r="F3" s="155"/>
      <c r="G3" s="156"/>
    </row>
    <row r="4" spans="4:6" ht="12.75">
      <c r="D4" s="159" t="s">
        <v>493</v>
      </c>
      <c r="E4" s="160" t="s">
        <v>494</v>
      </c>
      <c r="F4" s="159" t="s">
        <v>495</v>
      </c>
    </row>
    <row r="5" spans="2:6" s="154" customFormat="1" ht="12.75">
      <c r="B5" s="161"/>
      <c r="C5" s="161"/>
      <c r="D5" s="159" t="s">
        <v>496</v>
      </c>
      <c r="E5" s="160" t="s">
        <v>497</v>
      </c>
      <c r="F5" s="159" t="s">
        <v>489</v>
      </c>
    </row>
    <row r="6" spans="1:6" s="154" customFormat="1" ht="15">
      <c r="A6" s="162" t="s">
        <v>498</v>
      </c>
      <c r="B6" s="161"/>
      <c r="C6" s="161"/>
      <c r="D6" s="159"/>
      <c r="E6" s="160"/>
      <c r="F6" s="159"/>
    </row>
    <row r="7" spans="1:6" s="154" customFormat="1" ht="12.75">
      <c r="A7" s="154" t="s">
        <v>0</v>
      </c>
      <c r="B7" s="154" t="s">
        <v>499</v>
      </c>
      <c r="C7" s="161"/>
      <c r="D7" s="161"/>
      <c r="E7" s="163"/>
      <c r="F7" s="161"/>
    </row>
    <row r="8" spans="3:6" s="154" customFormat="1" ht="12.75">
      <c r="C8" s="161"/>
      <c r="D8" s="161"/>
      <c r="E8" s="163"/>
      <c r="F8" s="161"/>
    </row>
    <row r="9" spans="2:6" s="154" customFormat="1" ht="12.75">
      <c r="B9" s="13">
        <v>1111</v>
      </c>
      <c r="C9" s="13" t="s">
        <v>645</v>
      </c>
      <c r="D9" s="15">
        <v>20000000</v>
      </c>
      <c r="E9" s="163">
        <v>300000</v>
      </c>
      <c r="F9" s="165">
        <f>SUM(D9:E9)</f>
        <v>20300000</v>
      </c>
    </row>
    <row r="10" spans="3:6" s="154" customFormat="1" ht="12.75">
      <c r="C10" s="161"/>
      <c r="D10" s="161"/>
      <c r="E10" s="163"/>
      <c r="F10" s="161"/>
    </row>
    <row r="11" spans="1:6" s="154" customFormat="1" ht="12.75">
      <c r="A11" s="13">
        <v>1032</v>
      </c>
      <c r="B11" s="13">
        <v>2329</v>
      </c>
      <c r="C11" s="13" t="s">
        <v>638</v>
      </c>
      <c r="D11" s="15">
        <v>70000</v>
      </c>
      <c r="E11" s="163">
        <v>7000</v>
      </c>
      <c r="F11" s="165">
        <f>SUM(D11:E11)</f>
        <v>77000</v>
      </c>
    </row>
    <row r="12" spans="3:6" s="154" customFormat="1" ht="12.75">
      <c r="C12" s="161"/>
      <c r="D12" s="161"/>
      <c r="E12" s="163"/>
      <c r="F12" s="161"/>
    </row>
    <row r="13" spans="1:6" s="154" customFormat="1" ht="12.75">
      <c r="A13" s="13">
        <v>2212</v>
      </c>
      <c r="B13" s="13">
        <v>2322</v>
      </c>
      <c r="C13" s="13" t="s">
        <v>258</v>
      </c>
      <c r="D13" s="15">
        <v>0</v>
      </c>
      <c r="E13" s="163">
        <v>3000</v>
      </c>
      <c r="F13" s="165">
        <f>SUM(D13:E13)</f>
        <v>3000</v>
      </c>
    </row>
    <row r="14" spans="1:6" s="154" customFormat="1" ht="12.75">
      <c r="A14" s="13"/>
      <c r="B14" s="13"/>
      <c r="C14" s="13"/>
      <c r="D14" s="15"/>
      <c r="E14" s="88"/>
      <c r="F14" s="89"/>
    </row>
    <row r="15" spans="1:6" s="154" customFormat="1" ht="12.75">
      <c r="A15" s="13">
        <v>3612</v>
      </c>
      <c r="B15" s="13">
        <v>2324</v>
      </c>
      <c r="C15" s="13" t="s">
        <v>615</v>
      </c>
      <c r="D15" s="15">
        <f>'RO č.2 ZM'!F19</f>
        <v>185400</v>
      </c>
      <c r="E15" s="88">
        <v>123100</v>
      </c>
      <c r="F15" s="89">
        <f>SUM(D15:E15)</f>
        <v>308500</v>
      </c>
    </row>
    <row r="16" spans="1:6" s="154" customFormat="1" ht="12.75">
      <c r="A16" s="13">
        <v>3613</v>
      </c>
      <c r="B16" s="13">
        <v>2322</v>
      </c>
      <c r="C16" s="13" t="s">
        <v>639</v>
      </c>
      <c r="D16" s="15">
        <v>0</v>
      </c>
      <c r="E16" s="88">
        <v>20500</v>
      </c>
      <c r="F16" s="89">
        <f>SUM(D16:E16)</f>
        <v>20500</v>
      </c>
    </row>
    <row r="17" spans="1:6" s="154" customFormat="1" ht="12.75">
      <c r="A17" s="13">
        <v>3613</v>
      </c>
      <c r="B17" s="13">
        <v>2324</v>
      </c>
      <c r="C17" s="13" t="s">
        <v>616</v>
      </c>
      <c r="D17" s="15">
        <f>'RO č.2 ZM'!F20</f>
        <v>57100</v>
      </c>
      <c r="E17" s="88">
        <v>5200</v>
      </c>
      <c r="F17" s="89">
        <f>SUM(D17:E17)</f>
        <v>62300</v>
      </c>
    </row>
    <row r="18" spans="1:6" s="154" customFormat="1" ht="12.75">
      <c r="A18" s="13"/>
      <c r="B18" s="13"/>
      <c r="C18" s="13"/>
      <c r="D18" s="15"/>
      <c r="E18" s="88"/>
      <c r="F18" s="89"/>
    </row>
    <row r="19" spans="1:6" s="154" customFormat="1" ht="12.75">
      <c r="A19" s="13"/>
      <c r="B19" s="70"/>
      <c r="C19" s="70" t="s">
        <v>224</v>
      </c>
      <c r="D19" s="89"/>
      <c r="E19" s="88"/>
      <c r="F19" s="89"/>
    </row>
    <row r="20" spans="1:6" s="154" customFormat="1" ht="12.75">
      <c r="A20" s="13"/>
      <c r="B20" s="70">
        <v>4122</v>
      </c>
      <c r="C20" s="70" t="s">
        <v>650</v>
      </c>
      <c r="D20" s="89">
        <v>0</v>
      </c>
      <c r="E20" s="88">
        <v>397645</v>
      </c>
      <c r="F20" s="89">
        <f>SUM(D20:E20)</f>
        <v>397645</v>
      </c>
    </row>
    <row r="21" spans="1:6" s="154" customFormat="1" ht="12.75">
      <c r="A21" s="13"/>
      <c r="B21" s="70"/>
      <c r="C21" s="70"/>
      <c r="D21" s="89"/>
      <c r="E21" s="88"/>
      <c r="F21" s="89"/>
    </row>
    <row r="22" spans="1:6" s="154" customFormat="1" ht="12.75">
      <c r="A22" s="154" t="s">
        <v>588</v>
      </c>
      <c r="B22" s="158"/>
      <c r="C22" s="158"/>
      <c r="D22" s="167" t="s">
        <v>500</v>
      </c>
      <c r="E22" s="163">
        <f>SUM(E5:E20)</f>
        <v>856445</v>
      </c>
      <c r="F22" s="167" t="s">
        <v>500</v>
      </c>
    </row>
    <row r="23" spans="4:6" ht="12.75">
      <c r="D23" s="165"/>
      <c r="F23" s="165"/>
    </row>
    <row r="24" spans="1:6" s="154" customFormat="1" ht="12.75">
      <c r="A24" s="154" t="s">
        <v>632</v>
      </c>
      <c r="B24" s="161"/>
      <c r="C24" s="161"/>
      <c r="D24" s="167" t="s">
        <v>500</v>
      </c>
      <c r="E24" s="163">
        <f>'RO č.2 ZM'!E33</f>
        <v>204970318.6</v>
      </c>
      <c r="F24" s="167" t="s">
        <v>500</v>
      </c>
    </row>
    <row r="25" spans="1:6" s="154" customFormat="1" ht="12.75">
      <c r="A25" s="150" t="s">
        <v>633</v>
      </c>
      <c r="B25" s="151"/>
      <c r="C25" s="151"/>
      <c r="D25" s="168" t="s">
        <v>500</v>
      </c>
      <c r="E25" s="152">
        <f>SUM(E22+E24)</f>
        <v>205826763.6</v>
      </c>
      <c r="F25" s="168" t="s">
        <v>500</v>
      </c>
    </row>
    <row r="26" spans="4:7" ht="12.75">
      <c r="D26" s="165"/>
      <c r="F26" s="165"/>
      <c r="G26" s="169"/>
    </row>
    <row r="27" spans="1:6" s="154" customFormat="1" ht="12.75">
      <c r="A27" s="154" t="s">
        <v>12</v>
      </c>
      <c r="B27" s="161"/>
      <c r="C27" s="161"/>
      <c r="D27" s="163"/>
      <c r="E27" s="163"/>
      <c r="F27" s="163"/>
    </row>
    <row r="28" spans="2:6" s="154" customFormat="1" ht="12.75">
      <c r="B28" s="161"/>
      <c r="C28" s="161"/>
      <c r="D28" s="163"/>
      <c r="E28" s="163"/>
      <c r="F28" s="163"/>
    </row>
    <row r="29" spans="1:6" ht="12.75">
      <c r="A29" s="170"/>
      <c r="B29" s="13"/>
      <c r="C29" s="13"/>
      <c r="D29" s="78"/>
      <c r="F29" s="165"/>
    </row>
    <row r="30" spans="1:6" s="154" customFormat="1" ht="12.75">
      <c r="A30" s="154" t="s">
        <v>502</v>
      </c>
      <c r="B30" s="161"/>
      <c r="C30" s="161"/>
      <c r="D30" s="167" t="s">
        <v>500</v>
      </c>
      <c r="E30" s="163">
        <f>SUM(E27:E29)</f>
        <v>0</v>
      </c>
      <c r="F30" s="167" t="s">
        <v>500</v>
      </c>
    </row>
    <row r="31" spans="1:6" s="154" customFormat="1" ht="12.75">
      <c r="A31" s="154" t="s">
        <v>589</v>
      </c>
      <c r="B31" s="161"/>
      <c r="C31" s="161"/>
      <c r="D31" s="167" t="s">
        <v>500</v>
      </c>
      <c r="E31" s="163">
        <f>SUM(E22+E30)</f>
        <v>856445</v>
      </c>
      <c r="F31" s="167" t="s">
        <v>500</v>
      </c>
    </row>
    <row r="32" spans="4:6" ht="12.75">
      <c r="D32" s="165"/>
      <c r="F32" s="165"/>
    </row>
    <row r="33" spans="1:6" s="154" customFormat="1" ht="12.75">
      <c r="A33" s="154" t="s">
        <v>634</v>
      </c>
      <c r="B33" s="161"/>
      <c r="C33" s="161"/>
      <c r="D33" s="167" t="s">
        <v>500</v>
      </c>
      <c r="E33" s="163">
        <f>'RO č.2 ZM'!E42</f>
        <v>218542735.74</v>
      </c>
      <c r="F33" s="167" t="s">
        <v>500</v>
      </c>
    </row>
    <row r="34" spans="1:6" s="154" customFormat="1" ht="12.75">
      <c r="A34" s="150" t="s">
        <v>635</v>
      </c>
      <c r="B34" s="151"/>
      <c r="C34" s="151"/>
      <c r="D34" s="168" t="s">
        <v>500</v>
      </c>
      <c r="E34" s="152">
        <f>SUM(E31+E33)</f>
        <v>219399180.74</v>
      </c>
      <c r="F34" s="168" t="s">
        <v>500</v>
      </c>
    </row>
    <row r="35" spans="2:6" s="154" customFormat="1" ht="12.75">
      <c r="B35" s="161"/>
      <c r="C35" s="161"/>
      <c r="D35" s="163"/>
      <c r="E35" s="163"/>
      <c r="F35" s="163"/>
    </row>
    <row r="36" spans="1:6" s="154" customFormat="1" ht="15">
      <c r="A36" s="162" t="s">
        <v>503</v>
      </c>
      <c r="B36" s="161"/>
      <c r="C36" s="161"/>
      <c r="D36" s="163"/>
      <c r="E36" s="163"/>
      <c r="F36" s="163"/>
    </row>
    <row r="37" spans="1:6" s="154" customFormat="1" ht="12.75">
      <c r="A37" s="154" t="s">
        <v>504</v>
      </c>
      <c r="B37" s="161" t="s">
        <v>0</v>
      </c>
      <c r="C37" s="161"/>
      <c r="D37" s="163"/>
      <c r="E37" s="163"/>
      <c r="F37" s="163"/>
    </row>
    <row r="38" spans="2:6" s="154" customFormat="1" ht="12.75">
      <c r="B38" s="161"/>
      <c r="C38" s="161"/>
      <c r="D38" s="163"/>
      <c r="E38" s="163"/>
      <c r="F38" s="163"/>
    </row>
    <row r="39" spans="1:6" s="154" customFormat="1" ht="12.75">
      <c r="A39" s="70">
        <v>175</v>
      </c>
      <c r="B39" s="70">
        <v>6171</v>
      </c>
      <c r="C39" s="70" t="s">
        <v>641</v>
      </c>
      <c r="D39" s="165">
        <v>0</v>
      </c>
      <c r="E39" s="163">
        <v>260000</v>
      </c>
      <c r="F39" s="165">
        <f>SUM(D39:E39)</f>
        <v>260000</v>
      </c>
    </row>
    <row r="40" spans="1:6" s="154" customFormat="1" ht="12.75">
      <c r="A40" s="70"/>
      <c r="B40" s="70"/>
      <c r="C40" s="70"/>
      <c r="D40" s="15"/>
      <c r="E40" s="163"/>
      <c r="F40" s="165"/>
    </row>
    <row r="41" spans="1:6" s="154" customFormat="1" ht="12.75">
      <c r="A41" s="70"/>
      <c r="B41" s="70"/>
      <c r="C41" s="85" t="s">
        <v>94</v>
      </c>
      <c r="D41" s="90"/>
      <c r="E41" s="163"/>
      <c r="F41" s="165"/>
    </row>
    <row r="42" spans="1:6" s="154" customFormat="1" ht="12.75">
      <c r="A42" s="70">
        <v>201424</v>
      </c>
      <c r="B42" s="70">
        <v>3639</v>
      </c>
      <c r="C42" s="70" t="s">
        <v>211</v>
      </c>
      <c r="D42" s="15">
        <v>400000</v>
      </c>
      <c r="E42" s="163">
        <v>250000</v>
      </c>
      <c r="F42" s="165">
        <f>SUM(D42:E42)</f>
        <v>650000</v>
      </c>
    </row>
    <row r="43" spans="1:6" s="154" customFormat="1" ht="12.75">
      <c r="A43" s="70">
        <v>2201518</v>
      </c>
      <c r="B43" s="70">
        <v>3613</v>
      </c>
      <c r="C43" s="70" t="s">
        <v>353</v>
      </c>
      <c r="D43" s="15">
        <v>110000</v>
      </c>
      <c r="E43" s="163">
        <v>84000</v>
      </c>
      <c r="F43" s="165">
        <f>SUM(D43:E43)</f>
        <v>194000</v>
      </c>
    </row>
    <row r="44" spans="1:6" s="154" customFormat="1" ht="12.75">
      <c r="A44" s="70">
        <v>2201519</v>
      </c>
      <c r="B44" s="70">
        <v>3113</v>
      </c>
      <c r="C44" s="70" t="s">
        <v>271</v>
      </c>
      <c r="D44" s="15">
        <v>500000</v>
      </c>
      <c r="E44" s="163">
        <v>300000</v>
      </c>
      <c r="F44" s="165">
        <f>SUM(D44:E44)</f>
        <v>800000</v>
      </c>
    </row>
    <row r="45" spans="1:6" s="154" customFormat="1" ht="12.75">
      <c r="A45" s="70">
        <v>201715</v>
      </c>
      <c r="B45" s="70">
        <v>3639</v>
      </c>
      <c r="C45" s="70" t="s">
        <v>272</v>
      </c>
      <c r="D45" s="15">
        <v>300000</v>
      </c>
      <c r="E45" s="163">
        <v>60000</v>
      </c>
      <c r="F45" s="165">
        <f>SUM(D45:E45)</f>
        <v>360000</v>
      </c>
    </row>
    <row r="46" spans="1:6" s="154" customFormat="1" ht="12.75">
      <c r="A46" s="70"/>
      <c r="B46" s="70"/>
      <c r="C46" s="70"/>
      <c r="D46" s="15"/>
      <c r="E46" s="163"/>
      <c r="F46" s="165"/>
    </row>
    <row r="47" spans="1:6" s="154" customFormat="1" ht="12.75">
      <c r="A47" s="6">
        <v>201620</v>
      </c>
      <c r="B47" s="6">
        <v>3111</v>
      </c>
      <c r="C47" s="70" t="s">
        <v>642</v>
      </c>
      <c r="D47" s="15">
        <v>1300000</v>
      </c>
      <c r="E47" s="163">
        <v>-300000</v>
      </c>
      <c r="F47" s="165">
        <f>SUM(D47:E47)</f>
        <v>1000000</v>
      </c>
    </row>
    <row r="48" spans="1:6" s="154" customFormat="1" ht="12.75">
      <c r="A48" s="6"/>
      <c r="B48" s="6"/>
      <c r="C48" s="70"/>
      <c r="D48" s="15"/>
      <c r="E48" s="163"/>
      <c r="F48" s="165"/>
    </row>
    <row r="49" spans="1:6" s="154" customFormat="1" ht="12.75">
      <c r="A49" s="166">
        <v>59</v>
      </c>
      <c r="B49" s="166">
        <v>6409</v>
      </c>
      <c r="C49" s="172" t="s">
        <v>651</v>
      </c>
      <c r="D49" s="173">
        <f>'RO č.2 ZM'!F73</f>
        <v>21183.02000000002</v>
      </c>
      <c r="E49" s="163">
        <v>202445</v>
      </c>
      <c r="F49" s="165">
        <f>SUM(D49:E49)</f>
        <v>223628.02000000002</v>
      </c>
    </row>
    <row r="50" spans="1:6" s="154" customFormat="1" ht="12.75">
      <c r="A50" s="166"/>
      <c r="B50" s="166"/>
      <c r="C50" s="166"/>
      <c r="D50" s="174"/>
      <c r="E50" s="163"/>
      <c r="F50" s="163"/>
    </row>
    <row r="51" spans="1:6" s="154" customFormat="1" ht="12.75">
      <c r="A51" s="154" t="s">
        <v>590</v>
      </c>
      <c r="B51" s="161"/>
      <c r="C51" s="161"/>
      <c r="D51" s="167" t="s">
        <v>500</v>
      </c>
      <c r="E51" s="163">
        <f>SUM(E36:E49)</f>
        <v>856445</v>
      </c>
      <c r="F51" s="167" t="s">
        <v>500</v>
      </c>
    </row>
    <row r="52" spans="4:6" ht="12.75">
      <c r="D52" s="165"/>
      <c r="F52" s="165"/>
    </row>
    <row r="53" spans="1:6" s="154" customFormat="1" ht="12.75">
      <c r="A53" s="154" t="s">
        <v>636</v>
      </c>
      <c r="B53" s="161"/>
      <c r="C53" s="161"/>
      <c r="D53" s="167" t="s">
        <v>500</v>
      </c>
      <c r="E53" s="163">
        <f>'RO č.2 ZM'!E78</f>
        <v>218542735.73999998</v>
      </c>
      <c r="F53" s="167" t="s">
        <v>500</v>
      </c>
    </row>
    <row r="54" spans="1:6" s="154" customFormat="1" ht="12.75">
      <c r="A54" s="150" t="s">
        <v>637</v>
      </c>
      <c r="B54" s="151"/>
      <c r="C54" s="151"/>
      <c r="D54" s="168" t="s">
        <v>500</v>
      </c>
      <c r="E54" s="152">
        <f>SUM(E51+E53)</f>
        <v>219399180.73999998</v>
      </c>
      <c r="F54" s="168" t="s">
        <v>500</v>
      </c>
    </row>
    <row r="55" spans="4:6" ht="12.75">
      <c r="D55" s="165"/>
      <c r="F55" s="165"/>
    </row>
    <row r="56" spans="1:6" ht="12.75">
      <c r="A56" s="154" t="s">
        <v>505</v>
      </c>
      <c r="D56" s="167" t="s">
        <v>500</v>
      </c>
      <c r="E56" s="163">
        <f>SUM(E31-E51)</f>
        <v>0</v>
      </c>
      <c r="F56" s="167" t="s">
        <v>500</v>
      </c>
    </row>
    <row r="57" spans="1:6" ht="12.75">
      <c r="A57" s="154"/>
      <c r="F57" s="165"/>
    </row>
    <row r="58" ht="12.75">
      <c r="A58" s="154"/>
    </row>
    <row r="59" spans="1:7" s="158" customFormat="1" ht="12.75">
      <c r="A59" s="175" t="s">
        <v>265</v>
      </c>
      <c r="E59" s="163"/>
      <c r="G59" s="157"/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1"/>
  <sheetViews>
    <sheetView zoomScale="125" zoomScaleNormal="125" zoomScalePageLayoutView="0" workbookViewId="0" topLeftCell="A1">
      <pane ySplit="5" topLeftCell="A72" activePane="bottomLeft" state="frozen"/>
      <selection pane="topLeft" activeCell="A1" sqref="A1"/>
      <selection pane="bottomLeft" activeCell="A76" sqref="A76:F76"/>
    </sheetView>
  </sheetViews>
  <sheetFormatPr defaultColWidth="9.140625" defaultRowHeight="12.75"/>
  <cols>
    <col min="1" max="1" width="6.28125" style="157" customWidth="1"/>
    <col min="2" max="2" width="4.7109375" style="158" customWidth="1"/>
    <col min="3" max="3" width="55.57421875" style="158" customWidth="1"/>
    <col min="4" max="4" width="11.421875" style="158" customWidth="1"/>
    <col min="5" max="5" width="11.28125" style="163" customWidth="1"/>
    <col min="6" max="6" width="10.28125" style="158" customWidth="1"/>
    <col min="7" max="16384" width="9.140625" style="157" customWidth="1"/>
  </cols>
  <sheetData>
    <row r="1" spans="1:7" s="154" customFormat="1" ht="12.75">
      <c r="A1" s="150" t="s">
        <v>506</v>
      </c>
      <c r="B1" s="151"/>
      <c r="C1" s="151"/>
      <c r="D1" s="151"/>
      <c r="E1" s="152"/>
      <c r="F1" s="151"/>
      <c r="G1" s="153"/>
    </row>
    <row r="2" spans="1:7" s="154" customFormat="1" ht="12.75">
      <c r="A2" s="150" t="s">
        <v>643</v>
      </c>
      <c r="B2" s="151"/>
      <c r="C2" s="151"/>
      <c r="D2" s="151"/>
      <c r="E2" s="152"/>
      <c r="F2" s="151"/>
      <c r="G2" s="153"/>
    </row>
    <row r="3" spans="1:7" ht="12.75">
      <c r="A3" s="150" t="s">
        <v>644</v>
      </c>
      <c r="B3" s="155"/>
      <c r="C3" s="155"/>
      <c r="D3" s="155"/>
      <c r="E3" s="152"/>
      <c r="F3" s="155"/>
      <c r="G3" s="156"/>
    </row>
    <row r="4" spans="4:6" ht="12.75">
      <c r="D4" s="159" t="s">
        <v>493</v>
      </c>
      <c r="E4" s="160" t="s">
        <v>494</v>
      </c>
      <c r="F4" s="159" t="s">
        <v>495</v>
      </c>
    </row>
    <row r="5" spans="2:6" s="154" customFormat="1" ht="12.75">
      <c r="B5" s="161"/>
      <c r="C5" s="161"/>
      <c r="D5" s="159" t="s">
        <v>496</v>
      </c>
      <c r="E5" s="160" t="s">
        <v>497</v>
      </c>
      <c r="F5" s="159" t="s">
        <v>489</v>
      </c>
    </row>
    <row r="6" spans="1:6" s="154" customFormat="1" ht="15">
      <c r="A6" s="162" t="s">
        <v>498</v>
      </c>
      <c r="B6" s="161"/>
      <c r="C6" s="161"/>
      <c r="D6" s="159"/>
      <c r="E6" s="160"/>
      <c r="F6" s="159"/>
    </row>
    <row r="7" spans="1:6" s="154" customFormat="1" ht="12.75">
      <c r="A7" s="154" t="s">
        <v>0</v>
      </c>
      <c r="B7" s="154" t="s">
        <v>499</v>
      </c>
      <c r="C7" s="161"/>
      <c r="D7" s="161"/>
      <c r="E7" s="163"/>
      <c r="F7" s="161"/>
    </row>
    <row r="8" spans="3:6" s="154" customFormat="1" ht="12.75">
      <c r="C8" s="161"/>
      <c r="D8" s="161"/>
      <c r="E8" s="163"/>
      <c r="F8" s="161"/>
    </row>
    <row r="9" spans="1:6" s="154" customFormat="1" ht="12.75">
      <c r="A9" s="158">
        <v>2219</v>
      </c>
      <c r="B9" s="158">
        <v>2212</v>
      </c>
      <c r="C9" s="158" t="s">
        <v>669</v>
      </c>
      <c r="D9" s="165">
        <v>0</v>
      </c>
      <c r="E9" s="163">
        <v>720617.88</v>
      </c>
      <c r="F9" s="165">
        <f>SUM(D9:E9)</f>
        <v>720617.88</v>
      </c>
    </row>
    <row r="10" spans="1:6" s="154" customFormat="1" ht="12.75">
      <c r="A10" s="158">
        <v>2219</v>
      </c>
      <c r="B10" s="158">
        <v>2212</v>
      </c>
      <c r="C10" s="158" t="s">
        <v>670</v>
      </c>
      <c r="D10" s="165">
        <v>0</v>
      </c>
      <c r="E10" s="163">
        <v>301332.78</v>
      </c>
      <c r="F10" s="165">
        <f>SUM(D10:E10)</f>
        <v>301332.78</v>
      </c>
    </row>
    <row r="11" spans="1:6" s="154" customFormat="1" ht="12.75">
      <c r="A11" s="158">
        <v>2219</v>
      </c>
      <c r="B11" s="158">
        <v>2324</v>
      </c>
      <c r="C11" s="158" t="s">
        <v>668</v>
      </c>
      <c r="D11" s="165">
        <v>0</v>
      </c>
      <c r="E11" s="163">
        <v>46031</v>
      </c>
      <c r="F11" s="165">
        <f>SUM(D11:E11)</f>
        <v>46031</v>
      </c>
    </row>
    <row r="12" spans="3:6" s="154" customFormat="1" ht="12.75">
      <c r="C12" s="161"/>
      <c r="D12" s="161"/>
      <c r="E12" s="163"/>
      <c r="F12" s="161"/>
    </row>
    <row r="13" spans="1:6" s="154" customFormat="1" ht="12.75">
      <c r="A13" s="13">
        <v>3511</v>
      </c>
      <c r="B13" s="13">
        <v>2122</v>
      </c>
      <c r="C13" s="13" t="s">
        <v>646</v>
      </c>
      <c r="D13" s="15">
        <v>211417</v>
      </c>
      <c r="E13" s="163">
        <v>55530</v>
      </c>
      <c r="F13" s="165">
        <f>SUM(D13:E13)</f>
        <v>266947</v>
      </c>
    </row>
    <row r="14" spans="3:6" s="154" customFormat="1" ht="12.75">
      <c r="C14" s="161"/>
      <c r="D14" s="161"/>
      <c r="E14" s="163"/>
      <c r="F14" s="161"/>
    </row>
    <row r="15" spans="1:6" s="154" customFormat="1" ht="12.75">
      <c r="A15" s="13">
        <v>4350</v>
      </c>
      <c r="B15" s="13">
        <v>2122</v>
      </c>
      <c r="C15" s="13" t="s">
        <v>647</v>
      </c>
      <c r="D15" s="15">
        <v>110000</v>
      </c>
      <c r="E15" s="163">
        <v>26970</v>
      </c>
      <c r="F15" s="165">
        <f>SUM(D15:E15)</f>
        <v>136970</v>
      </c>
    </row>
    <row r="16" spans="1:6" s="154" customFormat="1" ht="12.75">
      <c r="A16" s="13"/>
      <c r="B16" s="13"/>
      <c r="C16" s="13"/>
      <c r="D16" s="15"/>
      <c r="E16" s="163"/>
      <c r="F16" s="165"/>
    </row>
    <row r="17" spans="1:6" s="154" customFormat="1" ht="12.75">
      <c r="A17" s="13">
        <v>3639</v>
      </c>
      <c r="B17" s="13">
        <v>2324</v>
      </c>
      <c r="C17" s="13" t="s">
        <v>654</v>
      </c>
      <c r="D17" s="15">
        <v>0</v>
      </c>
      <c r="E17" s="163">
        <v>534202</v>
      </c>
      <c r="F17" s="165">
        <f>SUM(D17:E17)</f>
        <v>534202</v>
      </c>
    </row>
    <row r="18" spans="1:6" s="154" customFormat="1" ht="12.75">
      <c r="A18" s="13"/>
      <c r="B18" s="13"/>
      <c r="C18" s="13"/>
      <c r="D18" s="15"/>
      <c r="E18" s="163"/>
      <c r="F18" s="165"/>
    </row>
    <row r="19" spans="1:6" s="154" customFormat="1" ht="12.75">
      <c r="A19" s="13">
        <v>3612</v>
      </c>
      <c r="B19" s="13">
        <v>3202</v>
      </c>
      <c r="C19" s="13" t="s">
        <v>541</v>
      </c>
      <c r="D19" s="15">
        <v>16000000</v>
      </c>
      <c r="E19" s="163">
        <v>5000000</v>
      </c>
      <c r="F19" s="165">
        <f>SUM(D19:E19)</f>
        <v>21000000</v>
      </c>
    </row>
    <row r="20" spans="1:6" s="154" customFormat="1" ht="12.75">
      <c r="A20" s="13"/>
      <c r="B20" s="13"/>
      <c r="C20" s="13"/>
      <c r="D20" s="15"/>
      <c r="E20" s="163"/>
      <c r="F20" s="165"/>
    </row>
    <row r="21" spans="1:6" s="154" customFormat="1" ht="12.75">
      <c r="A21" s="13"/>
      <c r="B21" s="14"/>
      <c r="C21" s="13" t="s">
        <v>333</v>
      </c>
      <c r="D21" s="91"/>
      <c r="E21" s="163"/>
      <c r="F21" s="165"/>
    </row>
    <row r="22" spans="1:6" s="154" customFormat="1" ht="12.75">
      <c r="A22" s="13"/>
      <c r="B22" s="14">
        <v>4111</v>
      </c>
      <c r="C22" s="13" t="s">
        <v>663</v>
      </c>
      <c r="D22" s="15">
        <v>200000</v>
      </c>
      <c r="E22" s="163">
        <v>76000</v>
      </c>
      <c r="F22" s="165">
        <f>SUM(D22:E22)</f>
        <v>276000</v>
      </c>
    </row>
    <row r="23" spans="1:6" s="154" customFormat="1" ht="12.75">
      <c r="A23" s="13"/>
      <c r="B23" s="13"/>
      <c r="C23" s="13"/>
      <c r="D23" s="15"/>
      <c r="E23" s="88"/>
      <c r="F23" s="89"/>
    </row>
    <row r="24" spans="1:6" s="154" customFormat="1" ht="12.75">
      <c r="A24" s="13"/>
      <c r="B24" s="13"/>
      <c r="C24" s="70" t="s">
        <v>223</v>
      </c>
      <c r="D24" s="15"/>
      <c r="E24" s="88"/>
      <c r="F24" s="89"/>
    </row>
    <row r="25" spans="1:6" s="154" customFormat="1" ht="12.75">
      <c r="A25" s="13"/>
      <c r="B25" s="70">
        <v>4116</v>
      </c>
      <c r="C25" s="6" t="s">
        <v>390</v>
      </c>
      <c r="D25" s="89">
        <v>0</v>
      </c>
      <c r="E25" s="88">
        <v>79980</v>
      </c>
      <c r="F25" s="89">
        <f>SUM(D25:E25)</f>
        <v>79980</v>
      </c>
    </row>
    <row r="26" spans="1:6" s="154" customFormat="1" ht="12.75">
      <c r="A26" s="13"/>
      <c r="B26" s="70"/>
      <c r="C26" s="6" t="s">
        <v>667</v>
      </c>
      <c r="D26" s="89">
        <v>0</v>
      </c>
      <c r="E26" s="88">
        <v>544362</v>
      </c>
      <c r="F26" s="89">
        <f>SUM(D26:E26)</f>
        <v>544362</v>
      </c>
    </row>
    <row r="27" spans="1:6" s="154" customFormat="1" ht="12.75">
      <c r="A27" s="13"/>
      <c r="B27" s="70"/>
      <c r="C27" s="6" t="s">
        <v>664</v>
      </c>
      <c r="D27" s="89">
        <v>0</v>
      </c>
      <c r="E27" s="88">
        <v>551716</v>
      </c>
      <c r="F27" s="89">
        <f>SUM(D27:E27)</f>
        <v>551716</v>
      </c>
    </row>
    <row r="28" spans="1:6" s="154" customFormat="1" ht="12.75">
      <c r="A28" s="13"/>
      <c r="B28" s="70"/>
      <c r="C28" s="6"/>
      <c r="D28" s="89"/>
      <c r="E28" s="88"/>
      <c r="F28" s="89"/>
    </row>
    <row r="29" spans="1:6" s="154" customFormat="1" ht="12.75">
      <c r="A29" s="13"/>
      <c r="B29" s="70"/>
      <c r="C29" s="70" t="s">
        <v>224</v>
      </c>
      <c r="D29" s="89"/>
      <c r="E29" s="88"/>
      <c r="F29" s="89"/>
    </row>
    <row r="30" spans="1:6" s="154" customFormat="1" ht="12.75">
      <c r="A30" s="13"/>
      <c r="B30" s="70">
        <v>4122</v>
      </c>
      <c r="C30" s="6" t="s">
        <v>674</v>
      </c>
      <c r="D30" s="89">
        <v>0</v>
      </c>
      <c r="E30" s="88">
        <v>655998</v>
      </c>
      <c r="F30" s="89">
        <f>SUM(D30:E30)</f>
        <v>655998</v>
      </c>
    </row>
    <row r="31" spans="1:6" s="154" customFormat="1" ht="12.75">
      <c r="A31" s="13"/>
      <c r="B31" s="13"/>
      <c r="C31" s="13"/>
      <c r="D31" s="15"/>
      <c r="E31" s="88"/>
      <c r="F31" s="89"/>
    </row>
    <row r="32" spans="1:6" s="154" customFormat="1" ht="12.75">
      <c r="A32" s="13"/>
      <c r="B32" s="13"/>
      <c r="C32" s="70" t="s">
        <v>229</v>
      </c>
      <c r="D32" s="15"/>
      <c r="E32" s="88"/>
      <c r="F32" s="89"/>
    </row>
    <row r="33" spans="1:6" s="154" customFormat="1" ht="12.75">
      <c r="A33" s="13"/>
      <c r="B33" s="13">
        <v>4222</v>
      </c>
      <c r="C33" s="13" t="s">
        <v>679</v>
      </c>
      <c r="D33" s="15">
        <v>0</v>
      </c>
      <c r="E33" s="88">
        <v>127000</v>
      </c>
      <c r="F33" s="89">
        <f>SUM(D33:E33)</f>
        <v>127000</v>
      </c>
    </row>
    <row r="34" spans="1:6" s="154" customFormat="1" ht="12.75">
      <c r="A34" s="13"/>
      <c r="B34" s="13"/>
      <c r="C34" s="13"/>
      <c r="D34" s="15"/>
      <c r="E34" s="88"/>
      <c r="F34" s="89"/>
    </row>
    <row r="35" spans="1:6" s="154" customFormat="1" ht="12.75">
      <c r="A35" s="154" t="s">
        <v>588</v>
      </c>
      <c r="B35" s="158"/>
      <c r="C35" s="158"/>
      <c r="D35" s="167" t="s">
        <v>500</v>
      </c>
      <c r="E35" s="163">
        <f>SUM(E5:E34)</f>
        <v>8719739.66</v>
      </c>
      <c r="F35" s="167" t="s">
        <v>500</v>
      </c>
    </row>
    <row r="36" spans="4:6" ht="12.75">
      <c r="D36" s="165"/>
      <c r="F36" s="165"/>
    </row>
    <row r="37" spans="1:6" s="154" customFormat="1" ht="12.75">
      <c r="A37" s="154" t="s">
        <v>655</v>
      </c>
      <c r="B37" s="161"/>
      <c r="C37" s="161"/>
      <c r="D37" s="167" t="s">
        <v>500</v>
      </c>
      <c r="E37" s="163">
        <f>'RO č.3 RM'!E25</f>
        <v>205826763.6</v>
      </c>
      <c r="F37" s="167" t="s">
        <v>500</v>
      </c>
    </row>
    <row r="38" spans="1:6" s="154" customFormat="1" ht="12.75">
      <c r="A38" s="150" t="s">
        <v>656</v>
      </c>
      <c r="B38" s="151"/>
      <c r="C38" s="151"/>
      <c r="D38" s="168" t="s">
        <v>500</v>
      </c>
      <c r="E38" s="152">
        <f>SUM(E35+E37)</f>
        <v>214546503.26</v>
      </c>
      <c r="F38" s="168" t="s">
        <v>500</v>
      </c>
    </row>
    <row r="39" spans="4:7" ht="12.75">
      <c r="D39" s="165"/>
      <c r="F39" s="165"/>
      <c r="G39" s="169"/>
    </row>
    <row r="40" spans="1:6" s="154" customFormat="1" ht="12.75">
      <c r="A40" s="154" t="s">
        <v>12</v>
      </c>
      <c r="B40" s="161"/>
      <c r="C40" s="161"/>
      <c r="D40" s="163"/>
      <c r="E40" s="163"/>
      <c r="F40" s="163"/>
    </row>
    <row r="41" spans="2:6" s="154" customFormat="1" ht="12.75">
      <c r="B41" s="161"/>
      <c r="C41" s="161"/>
      <c r="D41" s="163"/>
      <c r="E41" s="163"/>
      <c r="F41" s="163"/>
    </row>
    <row r="42" spans="1:6" ht="12.75">
      <c r="A42" s="170"/>
      <c r="B42" s="13"/>
      <c r="C42" s="13"/>
      <c r="D42" s="78"/>
      <c r="F42" s="165"/>
    </row>
    <row r="43" spans="1:6" s="154" customFormat="1" ht="12.75">
      <c r="A43" s="154" t="s">
        <v>502</v>
      </c>
      <c r="B43" s="161"/>
      <c r="C43" s="161"/>
      <c r="D43" s="167" t="s">
        <v>500</v>
      </c>
      <c r="E43" s="163">
        <f>SUM(E40:E42)</f>
        <v>0</v>
      </c>
      <c r="F43" s="167" t="s">
        <v>500</v>
      </c>
    </row>
    <row r="44" spans="1:6" s="154" customFormat="1" ht="12.75">
      <c r="A44" s="154" t="s">
        <v>589</v>
      </c>
      <c r="B44" s="161"/>
      <c r="C44" s="161"/>
      <c r="D44" s="167" t="s">
        <v>500</v>
      </c>
      <c r="E44" s="163">
        <f>SUM(E35+E43)</f>
        <v>8719739.66</v>
      </c>
      <c r="F44" s="167" t="s">
        <v>500</v>
      </c>
    </row>
    <row r="45" spans="4:6" ht="12.75">
      <c r="D45" s="165"/>
      <c r="F45" s="165"/>
    </row>
    <row r="46" spans="1:6" s="154" customFormat="1" ht="12.75">
      <c r="A46" s="154" t="s">
        <v>657</v>
      </c>
      <c r="B46" s="161"/>
      <c r="C46" s="161"/>
      <c r="D46" s="167" t="s">
        <v>500</v>
      </c>
      <c r="E46" s="163">
        <f>'RO č.3 RM'!E34</f>
        <v>219399180.74</v>
      </c>
      <c r="F46" s="167" t="s">
        <v>500</v>
      </c>
    </row>
    <row r="47" spans="1:6" s="154" customFormat="1" ht="12.75">
      <c r="A47" s="150" t="s">
        <v>658</v>
      </c>
      <c r="B47" s="151"/>
      <c r="C47" s="151"/>
      <c r="D47" s="168" t="s">
        <v>500</v>
      </c>
      <c r="E47" s="152">
        <f>SUM(E44+E46)</f>
        <v>228118920.4</v>
      </c>
      <c r="F47" s="168" t="s">
        <v>500</v>
      </c>
    </row>
    <row r="48" spans="2:6" s="154" customFormat="1" ht="12.75">
      <c r="B48" s="161"/>
      <c r="C48" s="161"/>
      <c r="D48" s="163"/>
      <c r="E48" s="163"/>
      <c r="F48" s="163"/>
    </row>
    <row r="49" spans="1:6" s="154" customFormat="1" ht="15">
      <c r="A49" s="162" t="s">
        <v>503</v>
      </c>
      <c r="B49" s="161"/>
      <c r="C49" s="161"/>
      <c r="D49" s="163"/>
      <c r="E49" s="163"/>
      <c r="F49" s="163"/>
    </row>
    <row r="50" spans="1:6" s="154" customFormat="1" ht="12.75">
      <c r="A50" s="154" t="s">
        <v>504</v>
      </c>
      <c r="B50" s="161" t="s">
        <v>0</v>
      </c>
      <c r="C50" s="161"/>
      <c r="D50" s="163"/>
      <c r="E50" s="163"/>
      <c r="F50" s="163"/>
    </row>
    <row r="51" spans="2:6" s="154" customFormat="1" ht="12.75">
      <c r="B51" s="161"/>
      <c r="C51" s="161"/>
      <c r="D51" s="163"/>
      <c r="E51" s="163"/>
      <c r="F51" s="163"/>
    </row>
    <row r="52" spans="1:6" s="154" customFormat="1" ht="12.75">
      <c r="A52" s="70" t="s">
        <v>155</v>
      </c>
      <c r="B52" s="70"/>
      <c r="C52" s="85"/>
      <c r="D52" s="88"/>
      <c r="E52" s="88"/>
      <c r="F52" s="88"/>
    </row>
    <row r="53" spans="1:6" s="154" customFormat="1" ht="12.75">
      <c r="A53" s="70">
        <v>2</v>
      </c>
      <c r="B53" s="70">
        <v>3111</v>
      </c>
      <c r="C53" s="70" t="s">
        <v>347</v>
      </c>
      <c r="D53" s="89">
        <v>0</v>
      </c>
      <c r="E53" s="88">
        <v>551716</v>
      </c>
      <c r="F53" s="89">
        <f>SUM(D53:E53)</f>
        <v>551716</v>
      </c>
    </row>
    <row r="54" spans="1:6" s="154" customFormat="1" ht="12.75">
      <c r="A54" s="70"/>
      <c r="B54" s="70"/>
      <c r="C54" s="70"/>
      <c r="D54" s="89"/>
      <c r="E54" s="88"/>
      <c r="F54" s="89"/>
    </row>
    <row r="55" spans="1:6" s="154" customFormat="1" ht="12.75">
      <c r="A55" s="70" t="s">
        <v>59</v>
      </c>
      <c r="B55" s="70"/>
      <c r="C55" s="70"/>
      <c r="D55" s="89"/>
      <c r="E55" s="88"/>
      <c r="F55" s="89"/>
    </row>
    <row r="56" spans="1:6" s="154" customFormat="1" ht="12.75">
      <c r="A56" s="70">
        <v>51</v>
      </c>
      <c r="B56" s="70">
        <v>3113</v>
      </c>
      <c r="C56" s="70" t="s">
        <v>675</v>
      </c>
      <c r="D56" s="89">
        <v>0</v>
      </c>
      <c r="E56" s="88">
        <v>655998</v>
      </c>
      <c r="F56" s="89">
        <f>SUM(D56:E56)</f>
        <v>655998</v>
      </c>
    </row>
    <row r="57" spans="2:6" s="154" customFormat="1" ht="12.75">
      <c r="B57" s="161"/>
      <c r="C57" s="161"/>
      <c r="D57" s="163"/>
      <c r="E57" s="163"/>
      <c r="F57" s="163"/>
    </row>
    <row r="58" spans="1:6" s="154" customFormat="1" ht="12.75">
      <c r="A58" s="70" t="s">
        <v>665</v>
      </c>
      <c r="B58" s="161"/>
      <c r="C58" s="161"/>
      <c r="D58" s="163"/>
      <c r="E58" s="163"/>
      <c r="F58" s="163"/>
    </row>
    <row r="59" spans="1:6" s="154" customFormat="1" ht="12.75">
      <c r="A59" s="70">
        <v>52</v>
      </c>
      <c r="B59" s="70">
        <v>3114</v>
      </c>
      <c r="C59" s="70" t="s">
        <v>666</v>
      </c>
      <c r="D59" s="89">
        <v>0</v>
      </c>
      <c r="E59" s="88">
        <v>544362</v>
      </c>
      <c r="F59" s="89">
        <f>SUM(D59:E59)</f>
        <v>544362</v>
      </c>
    </row>
    <row r="60" spans="2:6" s="154" customFormat="1" ht="12.75">
      <c r="B60" s="161"/>
      <c r="C60" s="161"/>
      <c r="D60" s="163"/>
      <c r="E60" s="163"/>
      <c r="F60" s="163"/>
    </row>
    <row r="61" spans="1:6" s="154" customFormat="1" ht="12.75">
      <c r="A61" s="70" t="s">
        <v>158</v>
      </c>
      <c r="B61" s="70"/>
      <c r="C61" s="70"/>
      <c r="D61" s="165">
        <v>0</v>
      </c>
      <c r="E61" s="163">
        <v>22000</v>
      </c>
      <c r="F61" s="165">
        <f>SUM(D61:E61)</f>
        <v>22000</v>
      </c>
    </row>
    <row r="62" spans="1:6" s="154" customFormat="1" ht="12.75">
      <c r="A62" s="70">
        <v>166</v>
      </c>
      <c r="B62" s="70">
        <v>3319</v>
      </c>
      <c r="C62" s="70" t="s">
        <v>640</v>
      </c>
      <c r="D62" s="15"/>
      <c r="E62" s="163"/>
      <c r="F62" s="165"/>
    </row>
    <row r="63" spans="1:6" s="154" customFormat="1" ht="12.75">
      <c r="A63" s="70"/>
      <c r="B63" s="70"/>
      <c r="C63" s="70"/>
      <c r="D63" s="15"/>
      <c r="E63" s="163"/>
      <c r="F63" s="165"/>
    </row>
    <row r="64" spans="1:6" s="154" customFormat="1" ht="12.75">
      <c r="A64" s="70">
        <v>165</v>
      </c>
      <c r="B64" s="70">
        <v>3349</v>
      </c>
      <c r="C64" s="70" t="s">
        <v>671</v>
      </c>
      <c r="D64" s="15">
        <v>50000</v>
      </c>
      <c r="E64" s="163">
        <v>100000</v>
      </c>
      <c r="F64" s="165">
        <f>SUM(D64:E64)</f>
        <v>150000</v>
      </c>
    </row>
    <row r="65" spans="1:6" s="154" customFormat="1" ht="12.75">
      <c r="A65" s="70"/>
      <c r="B65" s="70"/>
      <c r="C65" s="85"/>
      <c r="D65" s="90"/>
      <c r="E65" s="163"/>
      <c r="F65" s="165"/>
    </row>
    <row r="66" spans="1:6" s="154" customFormat="1" ht="12.75">
      <c r="A66" s="70" t="s">
        <v>170</v>
      </c>
      <c r="B66" s="70"/>
      <c r="C66" s="70"/>
      <c r="D66" s="15"/>
      <c r="E66" s="163"/>
      <c r="F66" s="165"/>
    </row>
    <row r="67" spans="1:6" s="154" customFormat="1" ht="12.75">
      <c r="A67" s="70">
        <v>0</v>
      </c>
      <c r="B67" s="70">
        <v>3511</v>
      </c>
      <c r="C67" s="70" t="s">
        <v>648</v>
      </c>
      <c r="D67" s="15">
        <v>211417</v>
      </c>
      <c r="E67" s="163">
        <v>55530</v>
      </c>
      <c r="F67" s="165">
        <f>SUM(D67:E67)</f>
        <v>266947</v>
      </c>
    </row>
    <row r="68" spans="1:6" s="154" customFormat="1" ht="12.75">
      <c r="A68" s="70">
        <v>282</v>
      </c>
      <c r="B68" s="70">
        <v>4350</v>
      </c>
      <c r="C68" s="70" t="s">
        <v>649</v>
      </c>
      <c r="D68" s="15">
        <v>110000</v>
      </c>
      <c r="E68" s="163">
        <v>26970</v>
      </c>
      <c r="F68" s="165">
        <f>SUM(D68:E68)</f>
        <v>136970</v>
      </c>
    </row>
    <row r="69" spans="1:6" s="154" customFormat="1" ht="12.75">
      <c r="A69" s="70"/>
      <c r="B69" s="70"/>
      <c r="C69" s="70"/>
      <c r="D69" s="15"/>
      <c r="E69" s="163"/>
      <c r="F69" s="165"/>
    </row>
    <row r="70" spans="1:6" s="154" customFormat="1" ht="12.75">
      <c r="A70" s="70">
        <v>0</v>
      </c>
      <c r="B70" s="128">
        <v>3639</v>
      </c>
      <c r="C70" s="70" t="s">
        <v>673</v>
      </c>
      <c r="D70" s="15">
        <v>10000000</v>
      </c>
      <c r="E70" s="163">
        <v>500000</v>
      </c>
      <c r="F70" s="165">
        <f>SUM(D70:E70)</f>
        <v>10500000</v>
      </c>
    </row>
    <row r="71" spans="1:6" s="154" customFormat="1" ht="12.75">
      <c r="A71" s="70"/>
      <c r="B71" s="128"/>
      <c r="C71" s="70"/>
      <c r="D71" s="15"/>
      <c r="E71" s="163"/>
      <c r="F71" s="165"/>
    </row>
    <row r="72" spans="1:6" s="154" customFormat="1" ht="12.75">
      <c r="A72" s="70"/>
      <c r="B72" s="128"/>
      <c r="C72" s="3" t="s">
        <v>137</v>
      </c>
      <c r="D72" s="15"/>
      <c r="E72" s="163"/>
      <c r="F72" s="165"/>
    </row>
    <row r="73" spans="1:6" s="154" customFormat="1" ht="12.75">
      <c r="A73" s="4">
        <v>302</v>
      </c>
      <c r="B73" s="4"/>
      <c r="C73" s="70" t="s">
        <v>677</v>
      </c>
      <c r="D73" s="15">
        <v>1170219.62</v>
      </c>
      <c r="E73" s="163">
        <v>-200000</v>
      </c>
      <c r="F73" s="165">
        <f>SUM(D73:E73)</f>
        <v>970219.6200000001</v>
      </c>
    </row>
    <row r="74" spans="1:6" s="154" customFormat="1" ht="12.75">
      <c r="A74" s="4">
        <v>312</v>
      </c>
      <c r="B74" s="4"/>
      <c r="C74" s="70" t="s">
        <v>678</v>
      </c>
      <c r="D74" s="15">
        <v>500314.77</v>
      </c>
      <c r="E74" s="163">
        <v>-12000</v>
      </c>
      <c r="F74" s="165">
        <f>SUM(D74:E74)</f>
        <v>488314.77</v>
      </c>
    </row>
    <row r="75" spans="1:6" s="154" customFormat="1" ht="12.75">
      <c r="A75" s="4"/>
      <c r="B75" s="4"/>
      <c r="C75" s="70"/>
      <c r="D75" s="15"/>
      <c r="E75" s="163"/>
      <c r="F75" s="165"/>
    </row>
    <row r="76" spans="1:6" s="154" customFormat="1" ht="12.75">
      <c r="A76" s="4">
        <v>1007</v>
      </c>
      <c r="B76" s="4">
        <v>5399</v>
      </c>
      <c r="C76" s="70" t="s">
        <v>552</v>
      </c>
      <c r="D76" s="94">
        <v>280000</v>
      </c>
      <c r="E76" s="163">
        <v>200000</v>
      </c>
      <c r="F76" s="165">
        <f>SUM(D76:E76)</f>
        <v>480000</v>
      </c>
    </row>
    <row r="77" spans="1:6" s="154" customFormat="1" ht="12.75">
      <c r="A77" s="4"/>
      <c r="B77" s="4"/>
      <c r="C77" s="70"/>
      <c r="D77" s="15"/>
      <c r="E77" s="163"/>
      <c r="F77" s="165"/>
    </row>
    <row r="78" spans="1:6" s="154" customFormat="1" ht="12.75">
      <c r="A78" s="70">
        <v>1236</v>
      </c>
      <c r="B78" s="70"/>
      <c r="C78" s="70" t="s">
        <v>628</v>
      </c>
      <c r="D78" s="94">
        <v>1800000</v>
      </c>
      <c r="E78" s="163">
        <v>100000</v>
      </c>
      <c r="F78" s="165">
        <f>SUM(D78:E78)</f>
        <v>1900000</v>
      </c>
    </row>
    <row r="79" spans="1:6" s="154" customFormat="1" ht="12.75">
      <c r="A79" s="70"/>
      <c r="B79" s="70"/>
      <c r="C79" s="70"/>
      <c r="D79" s="15"/>
      <c r="E79" s="163"/>
      <c r="F79" s="165"/>
    </row>
    <row r="80" spans="1:6" s="154" customFormat="1" ht="12.75">
      <c r="A80" s="8">
        <v>201604</v>
      </c>
      <c r="B80" s="4">
        <v>3639</v>
      </c>
      <c r="C80" s="4" t="s">
        <v>653</v>
      </c>
      <c r="D80" s="165">
        <v>2000000</v>
      </c>
      <c r="E80" s="163">
        <v>-130000</v>
      </c>
      <c r="F80" s="165">
        <f>SUM(D80:E80)</f>
        <v>1870000</v>
      </c>
    </row>
    <row r="81" spans="1:6" s="154" customFormat="1" ht="12.75">
      <c r="A81" s="70"/>
      <c r="B81" s="70"/>
      <c r="C81" s="70"/>
      <c r="D81" s="15"/>
      <c r="E81" s="163"/>
      <c r="F81" s="165"/>
    </row>
    <row r="82" spans="1:6" s="154" customFormat="1" ht="12.75">
      <c r="A82" s="6">
        <v>201619</v>
      </c>
      <c r="B82" s="6">
        <v>3419</v>
      </c>
      <c r="C82" s="8" t="s">
        <v>652</v>
      </c>
      <c r="D82" s="15">
        <v>500000</v>
      </c>
      <c r="E82" s="163">
        <v>150000</v>
      </c>
      <c r="F82" s="165">
        <f>SUM(D82:E82)</f>
        <v>650000</v>
      </c>
    </row>
    <row r="83" spans="1:6" s="154" customFormat="1" ht="12.75">
      <c r="A83" s="6"/>
      <c r="B83" s="6"/>
      <c r="C83" s="8"/>
      <c r="D83" s="15"/>
      <c r="E83" s="163"/>
      <c r="F83" s="165"/>
    </row>
    <row r="84" spans="1:6" s="154" customFormat="1" ht="12.75">
      <c r="A84" s="8">
        <v>201901</v>
      </c>
      <c r="B84" s="8">
        <v>2212</v>
      </c>
      <c r="C84" s="70" t="s">
        <v>676</v>
      </c>
      <c r="D84" s="15">
        <v>1000000</v>
      </c>
      <c r="E84" s="163">
        <v>400000</v>
      </c>
      <c r="F84" s="165">
        <f>SUM(D84:E84)</f>
        <v>1400000</v>
      </c>
    </row>
    <row r="85" spans="1:6" s="154" customFormat="1" ht="12.75">
      <c r="A85" s="8"/>
      <c r="B85" s="8"/>
      <c r="C85" s="70"/>
      <c r="D85" s="15"/>
      <c r="E85" s="163"/>
      <c r="F85" s="165"/>
    </row>
    <row r="86" spans="1:6" s="154" customFormat="1" ht="12.75">
      <c r="A86" s="6">
        <v>201903</v>
      </c>
      <c r="B86" s="70">
        <v>2219</v>
      </c>
      <c r="C86" s="70" t="s">
        <v>672</v>
      </c>
      <c r="D86" s="15">
        <v>550000</v>
      </c>
      <c r="E86" s="163">
        <v>5000000</v>
      </c>
      <c r="F86" s="165">
        <f>SUM(D86:E86)</f>
        <v>5550000</v>
      </c>
    </row>
    <row r="87" spans="1:6" s="154" customFormat="1" ht="12.75">
      <c r="A87" s="22"/>
      <c r="B87" s="70"/>
      <c r="C87" s="70"/>
      <c r="D87" s="15"/>
      <c r="E87" s="163"/>
      <c r="F87" s="165"/>
    </row>
    <row r="88" spans="1:6" s="154" customFormat="1" ht="12.75">
      <c r="A88" s="6">
        <v>2201713</v>
      </c>
      <c r="B88" s="70">
        <v>3113</v>
      </c>
      <c r="C88" s="70" t="s">
        <v>661</v>
      </c>
      <c r="D88" s="15">
        <v>200000</v>
      </c>
      <c r="E88" s="163">
        <v>700000</v>
      </c>
      <c r="F88" s="165">
        <f>SUM(D88:E88)</f>
        <v>900000</v>
      </c>
    </row>
    <row r="89" spans="1:6" s="154" customFormat="1" ht="12.75">
      <c r="A89" s="6"/>
      <c r="B89" s="6"/>
      <c r="C89" s="70" t="s">
        <v>662</v>
      </c>
      <c r="D89" s="15"/>
      <c r="E89" s="163"/>
      <c r="F89" s="165"/>
    </row>
    <row r="90" spans="1:6" s="154" customFormat="1" ht="12.75">
      <c r="A90" s="6"/>
      <c r="B90" s="70"/>
      <c r="C90" s="70"/>
      <c r="D90" s="15"/>
      <c r="E90" s="163"/>
      <c r="F90" s="165"/>
    </row>
    <row r="91" spans="1:6" s="154" customFormat="1" ht="12.75">
      <c r="A91" s="166">
        <v>59</v>
      </c>
      <c r="B91" s="166">
        <v>6409</v>
      </c>
      <c r="C91" s="172" t="s">
        <v>651</v>
      </c>
      <c r="D91" s="173">
        <f>'RO č.3 RM'!F49</f>
        <v>223628.02000000002</v>
      </c>
      <c r="E91" s="163">
        <v>55163.66</v>
      </c>
      <c r="F91" s="165">
        <f>SUM(D91:E91)</f>
        <v>278791.68000000005</v>
      </c>
    </row>
    <row r="92" spans="1:6" s="154" customFormat="1" ht="12.75">
      <c r="A92" s="166"/>
      <c r="B92" s="166"/>
      <c r="C92" s="166"/>
      <c r="D92" s="174"/>
      <c r="E92" s="163"/>
      <c r="F92" s="163"/>
    </row>
    <row r="93" spans="1:6" s="154" customFormat="1" ht="12.75">
      <c r="A93" s="154" t="s">
        <v>590</v>
      </c>
      <c r="B93" s="161"/>
      <c r="C93" s="161"/>
      <c r="D93" s="167" t="s">
        <v>500</v>
      </c>
      <c r="E93" s="163">
        <f>SUM(E49:E91)</f>
        <v>8719739.66</v>
      </c>
      <c r="F93" s="167" t="s">
        <v>500</v>
      </c>
    </row>
    <row r="94" spans="4:6" ht="12.75">
      <c r="D94" s="165"/>
      <c r="F94" s="165"/>
    </row>
    <row r="95" spans="1:6" s="154" customFormat="1" ht="12.75">
      <c r="A95" s="154" t="s">
        <v>659</v>
      </c>
      <c r="B95" s="161"/>
      <c r="C95" s="161"/>
      <c r="D95" s="167" t="s">
        <v>500</v>
      </c>
      <c r="E95" s="163">
        <f>'RO č.3 RM'!E54</f>
        <v>219399180.73999998</v>
      </c>
      <c r="F95" s="167" t="s">
        <v>500</v>
      </c>
    </row>
    <row r="96" spans="1:6" s="154" customFormat="1" ht="12.75">
      <c r="A96" s="150" t="s">
        <v>660</v>
      </c>
      <c r="B96" s="151"/>
      <c r="C96" s="151"/>
      <c r="D96" s="168" t="s">
        <v>500</v>
      </c>
      <c r="E96" s="152">
        <f>SUM(E93+E95)</f>
        <v>228118920.39999998</v>
      </c>
      <c r="F96" s="168" t="s">
        <v>500</v>
      </c>
    </row>
    <row r="97" spans="4:6" ht="12.75">
      <c r="D97" s="165"/>
      <c r="F97" s="165"/>
    </row>
    <row r="98" spans="1:6" ht="12.75">
      <c r="A98" s="154" t="s">
        <v>505</v>
      </c>
      <c r="D98" s="167" t="s">
        <v>500</v>
      </c>
      <c r="E98" s="163">
        <f>SUM(E44-E93)</f>
        <v>0</v>
      </c>
      <c r="F98" s="167" t="s">
        <v>500</v>
      </c>
    </row>
    <row r="99" spans="1:6" ht="12.75">
      <c r="A99" s="154"/>
      <c r="F99" s="165"/>
    </row>
    <row r="100" ht="12.75">
      <c r="A100" s="154"/>
    </row>
    <row r="101" spans="1:7" s="158" customFormat="1" ht="12.75">
      <c r="A101" s="175" t="s">
        <v>265</v>
      </c>
      <c r="E101" s="163"/>
      <c r="G101" s="157"/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zoomScale="125" zoomScaleNormal="125" zoomScalePageLayoutView="0" workbookViewId="0" topLeftCell="A1">
      <pane ySplit="5" topLeftCell="A24" activePane="bottomLeft" state="frozen"/>
      <selection pane="topLeft" activeCell="A1" sqref="A1"/>
      <selection pane="bottomLeft" activeCell="A39" sqref="A39:F39"/>
    </sheetView>
  </sheetViews>
  <sheetFormatPr defaultColWidth="9.140625" defaultRowHeight="12.75"/>
  <cols>
    <col min="1" max="1" width="6.28125" style="157" customWidth="1"/>
    <col min="2" max="2" width="4.7109375" style="158" customWidth="1"/>
    <col min="3" max="3" width="55.57421875" style="158" customWidth="1"/>
    <col min="4" max="4" width="11.421875" style="158" customWidth="1"/>
    <col min="5" max="5" width="11.28125" style="163" customWidth="1"/>
    <col min="6" max="6" width="10.28125" style="158" customWidth="1"/>
    <col min="7" max="16384" width="9.140625" style="157" customWidth="1"/>
  </cols>
  <sheetData>
    <row r="1" spans="1:7" s="154" customFormat="1" ht="12.75">
      <c r="A1" s="150" t="s">
        <v>506</v>
      </c>
      <c r="B1" s="151"/>
      <c r="C1" s="151"/>
      <c r="D1" s="151"/>
      <c r="E1" s="152"/>
      <c r="F1" s="151"/>
      <c r="G1" s="153"/>
    </row>
    <row r="2" spans="1:7" s="154" customFormat="1" ht="12.75">
      <c r="A2" s="150" t="s">
        <v>680</v>
      </c>
      <c r="B2" s="151"/>
      <c r="C2" s="151"/>
      <c r="D2" s="151"/>
      <c r="E2" s="152"/>
      <c r="F2" s="151"/>
      <c r="G2" s="153"/>
    </row>
    <row r="3" spans="1:7" ht="12.75">
      <c r="A3" s="150" t="s">
        <v>681</v>
      </c>
      <c r="B3" s="155"/>
      <c r="C3" s="155"/>
      <c r="D3" s="155"/>
      <c r="E3" s="152"/>
      <c r="F3" s="155"/>
      <c r="G3" s="156"/>
    </row>
    <row r="4" spans="4:6" ht="12.75">
      <c r="D4" s="159" t="s">
        <v>493</v>
      </c>
      <c r="E4" s="160" t="s">
        <v>494</v>
      </c>
      <c r="F4" s="159" t="s">
        <v>495</v>
      </c>
    </row>
    <row r="5" spans="2:6" s="154" customFormat="1" ht="12.75">
      <c r="B5" s="161"/>
      <c r="C5" s="161"/>
      <c r="D5" s="159" t="s">
        <v>496</v>
      </c>
      <c r="E5" s="160" t="s">
        <v>497</v>
      </c>
      <c r="F5" s="159" t="s">
        <v>489</v>
      </c>
    </row>
    <row r="6" spans="1:6" s="154" customFormat="1" ht="15">
      <c r="A6" s="162" t="s">
        <v>498</v>
      </c>
      <c r="B6" s="161"/>
      <c r="C6" s="161"/>
      <c r="D6" s="159"/>
      <c r="E6" s="160"/>
      <c r="F6" s="159"/>
    </row>
    <row r="7" spans="1:6" s="154" customFormat="1" ht="12.75">
      <c r="A7" s="154" t="s">
        <v>0</v>
      </c>
      <c r="B7" s="154" t="s">
        <v>499</v>
      </c>
      <c r="C7" s="161"/>
      <c r="D7" s="161"/>
      <c r="E7" s="163"/>
      <c r="F7" s="161"/>
    </row>
    <row r="8" spans="3:6" s="154" customFormat="1" ht="12.75">
      <c r="C8" s="161"/>
      <c r="D8" s="161"/>
      <c r="E8" s="163"/>
      <c r="F8" s="161"/>
    </row>
    <row r="9" spans="2:6" s="154" customFormat="1" ht="12.75">
      <c r="B9" s="158">
        <v>1334</v>
      </c>
      <c r="C9" s="158" t="s">
        <v>695</v>
      </c>
      <c r="D9" s="165">
        <v>37900</v>
      </c>
      <c r="E9" s="163">
        <v>5300</v>
      </c>
      <c r="F9" s="165">
        <f>SUM(D9:E9)</f>
        <v>43200</v>
      </c>
    </row>
    <row r="10" spans="2:6" s="154" customFormat="1" ht="12.75">
      <c r="B10" s="13">
        <v>1345</v>
      </c>
      <c r="C10" s="13" t="s">
        <v>694</v>
      </c>
      <c r="D10" s="15">
        <v>10000</v>
      </c>
      <c r="E10" s="163">
        <v>4600</v>
      </c>
      <c r="F10" s="165">
        <f>SUM(D10:E10)</f>
        <v>14600</v>
      </c>
    </row>
    <row r="11" spans="1:6" s="154" customFormat="1" ht="12.75">
      <c r="A11" s="13"/>
      <c r="B11" s="70"/>
      <c r="C11" s="6"/>
      <c r="D11" s="89"/>
      <c r="E11" s="88"/>
      <c r="F11" s="89"/>
    </row>
    <row r="12" spans="1:6" s="154" customFormat="1" ht="12.75">
      <c r="A12" s="154" t="s">
        <v>588</v>
      </c>
      <c r="B12" s="158"/>
      <c r="C12" s="158"/>
      <c r="D12" s="167" t="s">
        <v>500</v>
      </c>
      <c r="E12" s="163">
        <f>SUM(E5:E11)</f>
        <v>9900</v>
      </c>
      <c r="F12" s="167" t="s">
        <v>500</v>
      </c>
    </row>
    <row r="13" spans="4:6" ht="12.75">
      <c r="D13" s="165"/>
      <c r="F13" s="165"/>
    </row>
    <row r="14" spans="1:6" s="154" customFormat="1" ht="12.75">
      <c r="A14" s="154" t="s">
        <v>682</v>
      </c>
      <c r="B14" s="161"/>
      <c r="C14" s="161"/>
      <c r="D14" s="167" t="s">
        <v>500</v>
      </c>
      <c r="E14" s="163">
        <f>'RO č.4 ZM'!E38</f>
        <v>214546503.26</v>
      </c>
      <c r="F14" s="167" t="s">
        <v>500</v>
      </c>
    </row>
    <row r="15" spans="1:6" s="154" customFormat="1" ht="12.75">
      <c r="A15" s="150" t="s">
        <v>683</v>
      </c>
      <c r="B15" s="151"/>
      <c r="C15" s="151"/>
      <c r="D15" s="168" t="s">
        <v>500</v>
      </c>
      <c r="E15" s="152">
        <f>SUM(E12+E14)</f>
        <v>214556403.26</v>
      </c>
      <c r="F15" s="168" t="s">
        <v>500</v>
      </c>
    </row>
    <row r="16" spans="4:7" ht="12.75">
      <c r="D16" s="165"/>
      <c r="F16" s="165"/>
      <c r="G16" s="169"/>
    </row>
    <row r="17" spans="1:6" s="154" customFormat="1" ht="12.75">
      <c r="A17" s="154" t="s">
        <v>12</v>
      </c>
      <c r="B17" s="161"/>
      <c r="C17" s="161"/>
      <c r="D17" s="163"/>
      <c r="E17" s="163"/>
      <c r="F17" s="163"/>
    </row>
    <row r="18" spans="2:6" s="154" customFormat="1" ht="12.75">
      <c r="B18" s="161"/>
      <c r="C18" s="161"/>
      <c r="D18" s="163"/>
      <c r="E18" s="163"/>
      <c r="F18" s="163"/>
    </row>
    <row r="19" spans="1:6" ht="12.75">
      <c r="A19" s="170"/>
      <c r="B19" s="13"/>
      <c r="C19" s="13"/>
      <c r="D19" s="78"/>
      <c r="F19" s="165"/>
    </row>
    <row r="20" spans="1:6" s="154" customFormat="1" ht="12.75">
      <c r="A20" s="154" t="s">
        <v>502</v>
      </c>
      <c r="B20" s="161"/>
      <c r="C20" s="161"/>
      <c r="D20" s="167" t="s">
        <v>500</v>
      </c>
      <c r="E20" s="163">
        <f>SUM(E17:E19)</f>
        <v>0</v>
      </c>
      <c r="F20" s="167" t="s">
        <v>500</v>
      </c>
    </row>
    <row r="21" spans="1:6" s="154" customFormat="1" ht="12.75">
      <c r="A21" s="154" t="s">
        <v>589</v>
      </c>
      <c r="B21" s="161"/>
      <c r="C21" s="161"/>
      <c r="D21" s="167" t="s">
        <v>500</v>
      </c>
      <c r="E21" s="163">
        <f>SUM(E12+E20)</f>
        <v>9900</v>
      </c>
      <c r="F21" s="167" t="s">
        <v>500</v>
      </c>
    </row>
    <row r="22" spans="4:6" ht="12.75">
      <c r="D22" s="165"/>
      <c r="F22" s="165"/>
    </row>
    <row r="23" spans="1:6" s="154" customFormat="1" ht="12.75">
      <c r="A23" s="154" t="s">
        <v>684</v>
      </c>
      <c r="B23" s="161"/>
      <c r="C23" s="161"/>
      <c r="D23" s="167" t="s">
        <v>500</v>
      </c>
      <c r="E23" s="163">
        <f>'RO č.4 ZM'!E47</f>
        <v>228118920.4</v>
      </c>
      <c r="F23" s="167" t="s">
        <v>500</v>
      </c>
    </row>
    <row r="24" spans="1:6" s="154" customFormat="1" ht="12.75">
      <c r="A24" s="150" t="s">
        <v>685</v>
      </c>
      <c r="B24" s="151"/>
      <c r="C24" s="151"/>
      <c r="D24" s="168" t="s">
        <v>500</v>
      </c>
      <c r="E24" s="152">
        <f>SUM(E21+E23)</f>
        <v>228128820.4</v>
      </c>
      <c r="F24" s="168" t="s">
        <v>500</v>
      </c>
    </row>
    <row r="25" spans="2:6" s="154" customFormat="1" ht="12.75">
      <c r="B25" s="161"/>
      <c r="C25" s="161"/>
      <c r="D25" s="163"/>
      <c r="E25" s="163"/>
      <c r="F25" s="163"/>
    </row>
    <row r="26" spans="1:6" s="154" customFormat="1" ht="15">
      <c r="A26" s="162" t="s">
        <v>503</v>
      </c>
      <c r="B26" s="161"/>
      <c r="C26" s="161"/>
      <c r="D26" s="163"/>
      <c r="E26" s="163"/>
      <c r="F26" s="163"/>
    </row>
    <row r="27" spans="1:6" s="154" customFormat="1" ht="12.75">
      <c r="A27" s="154" t="s">
        <v>504</v>
      </c>
      <c r="B27" s="161" t="s">
        <v>0</v>
      </c>
      <c r="C27" s="161"/>
      <c r="D27" s="163"/>
      <c r="E27" s="163"/>
      <c r="F27" s="163"/>
    </row>
    <row r="28" spans="2:6" s="154" customFormat="1" ht="12.75">
      <c r="B28" s="161"/>
      <c r="C28" s="161"/>
      <c r="D28" s="163"/>
      <c r="E28" s="163"/>
      <c r="F28" s="163"/>
    </row>
    <row r="29" spans="1:6" s="154" customFormat="1" ht="12.75">
      <c r="A29" s="70">
        <v>10</v>
      </c>
      <c r="B29" s="70">
        <v>2212</v>
      </c>
      <c r="C29" s="70" t="s">
        <v>689</v>
      </c>
      <c r="D29" s="15">
        <v>3000000</v>
      </c>
      <c r="E29" s="163">
        <v>300000</v>
      </c>
      <c r="F29" s="165">
        <f>SUM(D29:E29)</f>
        <v>3300000</v>
      </c>
    </row>
    <row r="30" spans="1:6" s="154" customFormat="1" ht="12.75">
      <c r="A30" s="70"/>
      <c r="B30" s="70"/>
      <c r="C30" s="70"/>
      <c r="D30" s="15"/>
      <c r="E30" s="163"/>
      <c r="F30" s="165"/>
    </row>
    <row r="31" spans="1:6" s="154" customFormat="1" ht="12.75">
      <c r="A31" s="70">
        <v>0</v>
      </c>
      <c r="B31" s="128">
        <v>3639</v>
      </c>
      <c r="C31" s="70" t="s">
        <v>673</v>
      </c>
      <c r="D31" s="15">
        <v>10500000</v>
      </c>
      <c r="E31" s="163">
        <v>300000</v>
      </c>
      <c r="F31" s="165">
        <f>SUM(D31:E31)</f>
        <v>10800000</v>
      </c>
    </row>
    <row r="32" spans="1:6" s="154" customFormat="1" ht="12.75">
      <c r="A32" s="70"/>
      <c r="B32" s="128"/>
      <c r="C32" s="70"/>
      <c r="D32" s="15"/>
      <c r="E32" s="163"/>
      <c r="F32" s="165"/>
    </row>
    <row r="33" spans="1:6" s="154" customFormat="1" ht="12.75">
      <c r="A33" s="70">
        <v>1236</v>
      </c>
      <c r="B33" s="70"/>
      <c r="C33" s="70" t="s">
        <v>628</v>
      </c>
      <c r="D33" s="94">
        <v>1900000</v>
      </c>
      <c r="E33" s="163">
        <v>150000</v>
      </c>
      <c r="F33" s="165">
        <f>SUM(D33:E33)</f>
        <v>2050000</v>
      </c>
    </row>
    <row r="34" spans="1:6" s="154" customFormat="1" ht="12.75">
      <c r="A34" s="70"/>
      <c r="B34" s="128"/>
      <c r="C34" s="70"/>
      <c r="D34" s="15"/>
      <c r="E34" s="163"/>
      <c r="F34" s="165"/>
    </row>
    <row r="35" spans="1:6" s="154" customFormat="1" ht="12.75">
      <c r="A35" s="70">
        <v>201608</v>
      </c>
      <c r="B35" s="70">
        <v>3114</v>
      </c>
      <c r="C35" s="70" t="s">
        <v>691</v>
      </c>
      <c r="D35" s="15">
        <v>500000</v>
      </c>
      <c r="E35" s="163">
        <v>-300000</v>
      </c>
      <c r="F35" s="165">
        <f>SUM(D35:E35)</f>
        <v>200000</v>
      </c>
    </row>
    <row r="36" spans="1:6" s="154" customFormat="1" ht="12.75">
      <c r="A36" s="70"/>
      <c r="B36" s="128"/>
      <c r="C36" s="70"/>
      <c r="D36" s="15"/>
      <c r="E36" s="163"/>
      <c r="F36" s="165"/>
    </row>
    <row r="37" spans="1:6" s="154" customFormat="1" ht="12.75">
      <c r="A37" s="6">
        <v>201620</v>
      </c>
      <c r="B37" s="6">
        <v>3111</v>
      </c>
      <c r="C37" s="70" t="s">
        <v>688</v>
      </c>
      <c r="D37" s="15">
        <v>1000000</v>
      </c>
      <c r="E37" s="163">
        <v>100000</v>
      </c>
      <c r="F37" s="165">
        <f>SUM(D37:E37)</f>
        <v>1100000</v>
      </c>
    </row>
    <row r="38" spans="1:6" s="154" customFormat="1" ht="12.75">
      <c r="A38" s="4"/>
      <c r="B38" s="4"/>
      <c r="C38" s="70"/>
      <c r="D38" s="15"/>
      <c r="E38" s="163"/>
      <c r="F38" s="165"/>
    </row>
    <row r="39" spans="1:6" s="154" customFormat="1" ht="12.75">
      <c r="A39" s="7">
        <v>201703</v>
      </c>
      <c r="B39" s="7"/>
      <c r="C39" s="8" t="s">
        <v>690</v>
      </c>
      <c r="D39" s="15">
        <v>820000</v>
      </c>
      <c r="E39" s="163">
        <v>-300000</v>
      </c>
      <c r="F39" s="165">
        <f>SUM(D39:E39)</f>
        <v>520000</v>
      </c>
    </row>
    <row r="40" spans="1:6" s="154" customFormat="1" ht="12.75">
      <c r="A40" s="7"/>
      <c r="B40" s="7"/>
      <c r="C40" s="8"/>
      <c r="D40" s="15"/>
      <c r="E40" s="163"/>
      <c r="F40" s="165"/>
    </row>
    <row r="41" spans="1:6" s="154" customFormat="1" ht="12.75">
      <c r="A41" s="166">
        <v>59</v>
      </c>
      <c r="B41" s="166">
        <v>6409</v>
      </c>
      <c r="C41" s="172" t="s">
        <v>609</v>
      </c>
      <c r="D41" s="173">
        <f>'RO č.4 ZM'!F91</f>
        <v>278791.68000000005</v>
      </c>
      <c r="E41" s="163">
        <v>-240100</v>
      </c>
      <c r="F41" s="165">
        <f>SUM(D41:E41)</f>
        <v>38691.68000000005</v>
      </c>
    </row>
    <row r="42" spans="1:6" s="154" customFormat="1" ht="12.75">
      <c r="A42" s="166"/>
      <c r="B42" s="166"/>
      <c r="C42" s="166"/>
      <c r="D42" s="174"/>
      <c r="E42" s="163"/>
      <c r="F42" s="163"/>
    </row>
    <row r="43" spans="1:6" s="154" customFormat="1" ht="12.75">
      <c r="A43" s="154" t="s">
        <v>590</v>
      </c>
      <c r="B43" s="161"/>
      <c r="C43" s="161"/>
      <c r="D43" s="167" t="s">
        <v>500</v>
      </c>
      <c r="E43" s="163">
        <f>SUM(E26:E41)</f>
        <v>9900</v>
      </c>
      <c r="F43" s="167" t="s">
        <v>500</v>
      </c>
    </row>
    <row r="44" spans="4:6" ht="12.75">
      <c r="D44" s="165"/>
      <c r="F44" s="165"/>
    </row>
    <row r="45" spans="1:6" s="154" customFormat="1" ht="12.75">
      <c r="A45" s="154" t="s">
        <v>686</v>
      </c>
      <c r="B45" s="161"/>
      <c r="C45" s="161"/>
      <c r="D45" s="167" t="s">
        <v>500</v>
      </c>
      <c r="E45" s="163">
        <f>'RO č.4 ZM'!E96</f>
        <v>228118920.39999998</v>
      </c>
      <c r="F45" s="167" t="s">
        <v>500</v>
      </c>
    </row>
    <row r="46" spans="1:6" s="154" customFormat="1" ht="12.75">
      <c r="A46" s="150" t="s">
        <v>687</v>
      </c>
      <c r="B46" s="151"/>
      <c r="C46" s="151"/>
      <c r="D46" s="168" t="s">
        <v>500</v>
      </c>
      <c r="E46" s="152">
        <f>SUM(E43+E45)</f>
        <v>228128820.39999998</v>
      </c>
      <c r="F46" s="168" t="s">
        <v>500</v>
      </c>
    </row>
    <row r="47" spans="4:6" ht="12.75">
      <c r="D47" s="165"/>
      <c r="F47" s="165"/>
    </row>
    <row r="48" spans="1:6" ht="12.75">
      <c r="A48" s="154" t="s">
        <v>505</v>
      </c>
      <c r="D48" s="167" t="s">
        <v>500</v>
      </c>
      <c r="E48" s="163">
        <f>SUM(E21-E43)</f>
        <v>0</v>
      </c>
      <c r="F48" s="167" t="s">
        <v>500</v>
      </c>
    </row>
    <row r="49" spans="1:6" ht="12.75">
      <c r="A49" s="154"/>
      <c r="F49" s="165"/>
    </row>
    <row r="50" ht="12.75">
      <c r="A50" s="154"/>
    </row>
    <row r="51" spans="1:7" s="158" customFormat="1" ht="12.75">
      <c r="A51" s="175" t="s">
        <v>265</v>
      </c>
      <c r="E51" s="163"/>
      <c r="G51" s="157"/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6"/>
  <sheetViews>
    <sheetView zoomScale="125" zoomScaleNormal="125" zoomScalePageLayoutView="0" workbookViewId="0" topLeftCell="A1">
      <pane ySplit="5" topLeftCell="A51" activePane="bottomLeft" state="frozen"/>
      <selection pane="topLeft" activeCell="A1" sqref="A1"/>
      <selection pane="bottomLeft" activeCell="A64" sqref="A64:F64"/>
    </sheetView>
  </sheetViews>
  <sheetFormatPr defaultColWidth="9.140625" defaultRowHeight="12.75"/>
  <cols>
    <col min="1" max="1" width="6.28125" style="157" customWidth="1"/>
    <col min="2" max="2" width="4.7109375" style="158" customWidth="1"/>
    <col min="3" max="3" width="55.57421875" style="158" customWidth="1"/>
    <col min="4" max="4" width="11.421875" style="158" customWidth="1"/>
    <col min="5" max="5" width="11.28125" style="163" customWidth="1"/>
    <col min="6" max="6" width="10.7109375" style="158" customWidth="1"/>
    <col min="7" max="16384" width="9.140625" style="157" customWidth="1"/>
  </cols>
  <sheetData>
    <row r="1" spans="1:7" s="154" customFormat="1" ht="12.75">
      <c r="A1" s="150" t="s">
        <v>506</v>
      </c>
      <c r="B1" s="151"/>
      <c r="C1" s="151"/>
      <c r="D1" s="151"/>
      <c r="E1" s="152"/>
      <c r="F1" s="151"/>
      <c r="G1" s="153"/>
    </row>
    <row r="2" spans="1:7" s="154" customFormat="1" ht="12.75">
      <c r="A2" s="150" t="s">
        <v>696</v>
      </c>
      <c r="B2" s="151"/>
      <c r="C2" s="151"/>
      <c r="D2" s="151"/>
      <c r="E2" s="152"/>
      <c r="F2" s="151"/>
      <c r="G2" s="153"/>
    </row>
    <row r="3" spans="1:7" ht="12.75">
      <c r="A3" s="150" t="s">
        <v>697</v>
      </c>
      <c r="B3" s="155"/>
      <c r="C3" s="155"/>
      <c r="D3" s="155"/>
      <c r="E3" s="152"/>
      <c r="F3" s="155"/>
      <c r="G3" s="156"/>
    </row>
    <row r="4" spans="4:6" ht="12.75">
      <c r="D4" s="159" t="s">
        <v>493</v>
      </c>
      <c r="E4" s="160" t="s">
        <v>494</v>
      </c>
      <c r="F4" s="159" t="s">
        <v>495</v>
      </c>
    </row>
    <row r="5" spans="2:6" s="154" customFormat="1" ht="12.75">
      <c r="B5" s="161"/>
      <c r="C5" s="161"/>
      <c r="D5" s="159" t="s">
        <v>496</v>
      </c>
      <c r="E5" s="160" t="s">
        <v>497</v>
      </c>
      <c r="F5" s="159" t="s">
        <v>489</v>
      </c>
    </row>
    <row r="6" spans="1:6" s="154" customFormat="1" ht="15">
      <c r="A6" s="162" t="s">
        <v>498</v>
      </c>
      <c r="B6" s="161"/>
      <c r="C6" s="161"/>
      <c r="D6" s="159"/>
      <c r="E6" s="160"/>
      <c r="F6" s="159"/>
    </row>
    <row r="7" spans="1:6" s="154" customFormat="1" ht="12.75">
      <c r="A7" s="154" t="s">
        <v>0</v>
      </c>
      <c r="B7" s="154" t="s">
        <v>499</v>
      </c>
      <c r="C7" s="161"/>
      <c r="D7" s="161"/>
      <c r="E7" s="163"/>
      <c r="F7" s="161"/>
    </row>
    <row r="8" spans="3:6" s="154" customFormat="1" ht="12.75">
      <c r="C8" s="161"/>
      <c r="D8" s="161"/>
      <c r="E8" s="163"/>
      <c r="F8" s="161"/>
    </row>
    <row r="9" spans="2:6" s="154" customFormat="1" ht="12.75">
      <c r="B9" s="13">
        <v>1122</v>
      </c>
      <c r="C9" s="13" t="s">
        <v>706</v>
      </c>
      <c r="D9" s="15">
        <v>7200000</v>
      </c>
      <c r="E9" s="163">
        <v>-590850</v>
      </c>
      <c r="F9" s="165">
        <f>SUM(D9:E9)</f>
        <v>6609150</v>
      </c>
    </row>
    <row r="10" spans="3:6" s="154" customFormat="1" ht="12.75">
      <c r="C10" s="161"/>
      <c r="D10" s="161"/>
      <c r="E10" s="163"/>
      <c r="F10" s="161"/>
    </row>
    <row r="11" spans="2:6" s="154" customFormat="1" ht="12.75">
      <c r="B11" s="14"/>
      <c r="C11" s="13" t="s">
        <v>333</v>
      </c>
      <c r="D11" s="91"/>
      <c r="E11" s="163"/>
      <c r="F11" s="165"/>
    </row>
    <row r="12" spans="2:6" s="154" customFormat="1" ht="12.75">
      <c r="B12" s="14">
        <v>4111</v>
      </c>
      <c r="C12" s="13" t="s">
        <v>704</v>
      </c>
      <c r="D12" s="15">
        <v>276000</v>
      </c>
      <c r="E12" s="163">
        <v>-63593.85</v>
      </c>
      <c r="F12" s="165">
        <f>SUM(D12:E12)</f>
        <v>212406.15</v>
      </c>
    </row>
    <row r="13" spans="2:6" s="154" customFormat="1" ht="12.75">
      <c r="B13" s="14"/>
      <c r="C13" s="13"/>
      <c r="D13" s="15"/>
      <c r="E13" s="163"/>
      <c r="F13" s="165"/>
    </row>
    <row r="14" spans="2:6" s="154" customFormat="1" ht="12.75">
      <c r="B14" s="70"/>
      <c r="C14" s="70" t="s">
        <v>224</v>
      </c>
      <c r="D14" s="89"/>
      <c r="E14" s="88"/>
      <c r="F14" s="89"/>
    </row>
    <row r="15" spans="2:6" s="154" customFormat="1" ht="12.75">
      <c r="B15" s="70">
        <v>4122</v>
      </c>
      <c r="C15" s="6" t="s">
        <v>693</v>
      </c>
      <c r="D15" s="89">
        <v>0</v>
      </c>
      <c r="E15" s="88">
        <v>20476</v>
      </c>
      <c r="F15" s="89">
        <f>SUM(D15:E15)</f>
        <v>20476</v>
      </c>
    </row>
    <row r="16" spans="2:6" s="154" customFormat="1" ht="12.75">
      <c r="B16" s="70">
        <v>4122</v>
      </c>
      <c r="C16" s="6" t="s">
        <v>712</v>
      </c>
      <c r="D16" s="89">
        <v>0</v>
      </c>
      <c r="E16" s="88">
        <v>150000</v>
      </c>
      <c r="F16" s="89">
        <f>SUM(D16:E16)</f>
        <v>150000</v>
      </c>
    </row>
    <row r="17" spans="2:6" s="154" customFormat="1" ht="12.75">
      <c r="B17" s="70"/>
      <c r="C17" s="6"/>
      <c r="D17" s="89"/>
      <c r="E17" s="88"/>
      <c r="F17" s="89"/>
    </row>
    <row r="18" spans="2:6" s="154" customFormat="1" ht="12.75">
      <c r="B18" s="70"/>
      <c r="C18" s="70" t="s">
        <v>229</v>
      </c>
      <c r="D18" s="89"/>
      <c r="E18" s="88"/>
      <c r="F18" s="89"/>
    </row>
    <row r="19" spans="1:6" s="154" customFormat="1" ht="12.75">
      <c r="A19" s="13"/>
      <c r="B19" s="70">
        <v>4222</v>
      </c>
      <c r="C19" s="6" t="s">
        <v>710</v>
      </c>
      <c r="D19" s="89">
        <v>0</v>
      </c>
      <c r="E19" s="88">
        <v>35000</v>
      </c>
      <c r="F19" s="89">
        <f>SUM(D19:E19)</f>
        <v>35000</v>
      </c>
    </row>
    <row r="20" spans="1:6" s="154" customFormat="1" ht="12.75">
      <c r="A20" s="13"/>
      <c r="B20" s="70"/>
      <c r="C20" s="6"/>
      <c r="D20" s="89"/>
      <c r="E20" s="88"/>
      <c r="F20" s="89"/>
    </row>
    <row r="21" spans="1:6" s="154" customFormat="1" ht="12.75">
      <c r="A21" s="154" t="s">
        <v>588</v>
      </c>
      <c r="B21" s="158"/>
      <c r="C21" s="158"/>
      <c r="D21" s="167" t="s">
        <v>500</v>
      </c>
      <c r="E21" s="163">
        <f>SUM(E5:E19)</f>
        <v>-448967.85</v>
      </c>
      <c r="F21" s="167" t="s">
        <v>500</v>
      </c>
    </row>
    <row r="22" spans="4:6" ht="12.75">
      <c r="D22" s="165"/>
      <c r="F22" s="165"/>
    </row>
    <row r="23" spans="1:6" s="154" customFormat="1" ht="12.75">
      <c r="A23" s="154" t="s">
        <v>698</v>
      </c>
      <c r="B23" s="161"/>
      <c r="C23" s="161"/>
      <c r="D23" s="167" t="s">
        <v>500</v>
      </c>
      <c r="E23" s="163">
        <f>'RO č.5 RM'!E15</f>
        <v>214556403.26</v>
      </c>
      <c r="F23" s="167" t="s">
        <v>500</v>
      </c>
    </row>
    <row r="24" spans="1:6" s="154" customFormat="1" ht="12.75">
      <c r="A24" s="150" t="s">
        <v>699</v>
      </c>
      <c r="B24" s="151"/>
      <c r="C24" s="151"/>
      <c r="D24" s="168" t="s">
        <v>500</v>
      </c>
      <c r="E24" s="152">
        <f>SUM(E21+E23)</f>
        <v>214107435.41</v>
      </c>
      <c r="F24" s="168" t="s">
        <v>500</v>
      </c>
    </row>
    <row r="25" spans="4:7" ht="12.75">
      <c r="D25" s="165"/>
      <c r="F25" s="165"/>
      <c r="G25" s="169"/>
    </row>
    <row r="26" spans="1:6" s="154" customFormat="1" ht="12.75">
      <c r="A26" s="154" t="s">
        <v>12</v>
      </c>
      <c r="B26" s="161"/>
      <c r="C26" s="161"/>
      <c r="D26" s="163"/>
      <c r="E26" s="163"/>
      <c r="F26" s="163"/>
    </row>
    <row r="27" spans="2:6" s="154" customFormat="1" ht="12.75">
      <c r="B27" s="161"/>
      <c r="C27" s="161"/>
      <c r="D27" s="163"/>
      <c r="E27" s="163"/>
      <c r="F27" s="163"/>
    </row>
    <row r="28" spans="2:6" s="154" customFormat="1" ht="12.75">
      <c r="B28" s="13">
        <v>8123</v>
      </c>
      <c r="C28" s="13" t="s">
        <v>144</v>
      </c>
      <c r="D28" s="15"/>
      <c r="E28" s="163"/>
      <c r="F28" s="163"/>
    </row>
    <row r="29" spans="2:6" s="154" customFormat="1" ht="12.75">
      <c r="B29" s="13"/>
      <c r="C29" s="13" t="s">
        <v>459</v>
      </c>
      <c r="D29" s="15">
        <v>0</v>
      </c>
      <c r="E29" s="163">
        <v>35000000</v>
      </c>
      <c r="F29" s="165">
        <f>SUM(D29:E29)</f>
        <v>35000000</v>
      </c>
    </row>
    <row r="30" spans="2:6" s="154" customFormat="1" ht="12.75">
      <c r="B30" s="13"/>
      <c r="C30" s="13"/>
      <c r="D30" s="15"/>
      <c r="E30" s="163"/>
      <c r="F30" s="165"/>
    </row>
    <row r="31" spans="2:6" s="154" customFormat="1" ht="12.75">
      <c r="B31" s="13">
        <v>8124</v>
      </c>
      <c r="C31" s="13" t="s">
        <v>145</v>
      </c>
      <c r="D31" s="15"/>
      <c r="E31" s="163"/>
      <c r="F31" s="165"/>
    </row>
    <row r="32" spans="2:6" s="154" customFormat="1" ht="12.75">
      <c r="B32" s="13"/>
      <c r="C32" s="13" t="s">
        <v>460</v>
      </c>
      <c r="D32" s="15">
        <v>0</v>
      </c>
      <c r="E32" s="163">
        <v>-35000000</v>
      </c>
      <c r="F32" s="165">
        <f>SUM(D32:E32)</f>
        <v>-35000000</v>
      </c>
    </row>
    <row r="33" spans="1:6" ht="12.75">
      <c r="A33" s="170"/>
      <c r="B33" s="13"/>
      <c r="C33" s="13"/>
      <c r="D33" s="78"/>
      <c r="F33" s="165"/>
    </row>
    <row r="34" spans="1:6" s="154" customFormat="1" ht="12.75">
      <c r="A34" s="154" t="s">
        <v>502</v>
      </c>
      <c r="B34" s="161"/>
      <c r="C34" s="161"/>
      <c r="D34" s="167" t="s">
        <v>500</v>
      </c>
      <c r="E34" s="163">
        <f>SUM(E26:E33)</f>
        <v>0</v>
      </c>
      <c r="F34" s="167" t="s">
        <v>500</v>
      </c>
    </row>
    <row r="35" spans="1:6" s="154" customFormat="1" ht="12.75">
      <c r="A35" s="154" t="s">
        <v>589</v>
      </c>
      <c r="B35" s="161"/>
      <c r="C35" s="161"/>
      <c r="D35" s="167" t="s">
        <v>500</v>
      </c>
      <c r="E35" s="163">
        <f>SUM(E21+E34)</f>
        <v>-448967.85</v>
      </c>
      <c r="F35" s="167" t="s">
        <v>500</v>
      </c>
    </row>
    <row r="36" spans="4:6" ht="12.75">
      <c r="D36" s="165"/>
      <c r="F36" s="165"/>
    </row>
    <row r="37" spans="1:6" s="154" customFormat="1" ht="12.75">
      <c r="A37" s="154" t="s">
        <v>700</v>
      </c>
      <c r="B37" s="161"/>
      <c r="C37" s="161"/>
      <c r="D37" s="167" t="s">
        <v>500</v>
      </c>
      <c r="E37" s="163">
        <f>'RO č.5 RM'!E24</f>
        <v>228128820.4</v>
      </c>
      <c r="F37" s="167" t="s">
        <v>500</v>
      </c>
    </row>
    <row r="38" spans="1:6" s="154" customFormat="1" ht="12.75">
      <c r="A38" s="150" t="s">
        <v>701</v>
      </c>
      <c r="B38" s="151"/>
      <c r="C38" s="151"/>
      <c r="D38" s="168" t="s">
        <v>500</v>
      </c>
      <c r="E38" s="152">
        <f>SUM(E35+E37)</f>
        <v>227679852.55</v>
      </c>
      <c r="F38" s="168" t="s">
        <v>500</v>
      </c>
    </row>
    <row r="39" spans="2:6" s="154" customFormat="1" ht="12.75">
      <c r="B39" s="161"/>
      <c r="C39" s="161"/>
      <c r="D39" s="163"/>
      <c r="E39" s="163"/>
      <c r="F39" s="163"/>
    </row>
    <row r="40" spans="1:6" s="154" customFormat="1" ht="15">
      <c r="A40" s="162" t="s">
        <v>503</v>
      </c>
      <c r="B40" s="161"/>
      <c r="C40" s="161"/>
      <c r="D40" s="163"/>
      <c r="E40" s="163"/>
      <c r="F40" s="163"/>
    </row>
    <row r="41" spans="1:6" s="154" customFormat="1" ht="12.75">
      <c r="A41" s="154" t="s">
        <v>504</v>
      </c>
      <c r="B41" s="161" t="s">
        <v>0</v>
      </c>
      <c r="C41" s="161"/>
      <c r="D41" s="163"/>
      <c r="E41" s="163"/>
      <c r="F41" s="163"/>
    </row>
    <row r="42" spans="2:6" s="154" customFormat="1" ht="12.75">
      <c r="B42" s="161"/>
      <c r="C42" s="161"/>
      <c r="D42" s="163"/>
      <c r="E42" s="163"/>
      <c r="F42" s="163"/>
    </row>
    <row r="43" spans="2:6" s="154" customFormat="1" ht="12.75">
      <c r="B43" s="70">
        <v>6117</v>
      </c>
      <c r="C43" s="70" t="s">
        <v>705</v>
      </c>
      <c r="D43" s="15">
        <v>250000</v>
      </c>
      <c r="E43" s="163">
        <v>-37593.85</v>
      </c>
      <c r="F43" s="165">
        <f>SUM(D43:E43)</f>
        <v>212406.15</v>
      </c>
    </row>
    <row r="44" spans="2:6" s="154" customFormat="1" ht="12.75">
      <c r="B44" s="70"/>
      <c r="C44" s="70"/>
      <c r="D44" s="15"/>
      <c r="E44" s="163"/>
      <c r="F44" s="165"/>
    </row>
    <row r="45" spans="1:6" s="154" customFormat="1" ht="12.75">
      <c r="A45" s="70">
        <v>0</v>
      </c>
      <c r="B45" s="70">
        <v>6399</v>
      </c>
      <c r="C45" s="70" t="s">
        <v>707</v>
      </c>
      <c r="D45" s="15">
        <v>7300000</v>
      </c>
      <c r="E45" s="163">
        <v>-822348</v>
      </c>
      <c r="F45" s="165">
        <f>SUM(D45:E45)</f>
        <v>6477652</v>
      </c>
    </row>
    <row r="46" spans="2:6" s="154" customFormat="1" ht="12.75">
      <c r="B46" s="161"/>
      <c r="C46" s="161"/>
      <c r="D46" s="163"/>
      <c r="E46" s="163"/>
      <c r="F46" s="163"/>
    </row>
    <row r="47" spans="1:6" s="154" customFormat="1" ht="12.75">
      <c r="A47" s="70" t="s">
        <v>158</v>
      </c>
      <c r="B47" s="70"/>
      <c r="C47" s="70"/>
      <c r="D47" s="15"/>
      <c r="E47" s="163"/>
      <c r="F47" s="163"/>
    </row>
    <row r="48" spans="1:6" s="154" customFormat="1" ht="12.75">
      <c r="A48" s="70">
        <v>166</v>
      </c>
      <c r="B48" s="70">
        <v>3319</v>
      </c>
      <c r="C48" s="70" t="s">
        <v>709</v>
      </c>
      <c r="D48" s="15">
        <v>3663000</v>
      </c>
      <c r="E48" s="163">
        <v>-31524</v>
      </c>
      <c r="F48" s="165">
        <f>SUM(D48:E48)</f>
        <v>3631476</v>
      </c>
    </row>
    <row r="49" spans="2:6" s="154" customFormat="1" ht="12.75">
      <c r="B49" s="161"/>
      <c r="C49" s="161"/>
      <c r="D49" s="163"/>
      <c r="E49" s="163"/>
      <c r="F49" s="163"/>
    </row>
    <row r="50" spans="1:6" s="154" customFormat="1" ht="12.75">
      <c r="A50" s="7">
        <v>201905</v>
      </c>
      <c r="B50" s="7">
        <v>3421</v>
      </c>
      <c r="C50" s="8" t="s">
        <v>692</v>
      </c>
      <c r="D50" s="15">
        <v>0</v>
      </c>
      <c r="E50" s="163">
        <v>52000</v>
      </c>
      <c r="F50" s="165">
        <f>SUM(D50:E50)</f>
        <v>52000</v>
      </c>
    </row>
    <row r="51" spans="1:6" s="154" customFormat="1" ht="12.75">
      <c r="A51" s="7"/>
      <c r="B51" s="7"/>
      <c r="C51" s="8"/>
      <c r="D51" s="15"/>
      <c r="E51" s="163"/>
      <c r="F51" s="165"/>
    </row>
    <row r="52" spans="1:6" s="154" customFormat="1" ht="12.75">
      <c r="A52" s="7">
        <v>201906</v>
      </c>
      <c r="B52" s="7">
        <v>5512</v>
      </c>
      <c r="C52" s="8" t="s">
        <v>711</v>
      </c>
      <c r="D52" s="15">
        <v>0</v>
      </c>
      <c r="E52" s="163">
        <v>80000</v>
      </c>
      <c r="F52" s="165">
        <f>SUM(D52:E52)</f>
        <v>80000</v>
      </c>
    </row>
    <row r="53" spans="1:6" s="154" customFormat="1" ht="12.75">
      <c r="A53" s="7"/>
      <c r="B53" s="7"/>
      <c r="C53" s="8"/>
      <c r="D53" s="15"/>
      <c r="E53" s="163"/>
      <c r="F53" s="165"/>
    </row>
    <row r="54" spans="1:6" s="154" customFormat="1" ht="12.75">
      <c r="A54" s="4">
        <v>301</v>
      </c>
      <c r="B54" s="4"/>
      <c r="C54" s="70" t="s">
        <v>714</v>
      </c>
      <c r="D54" s="15">
        <v>576289.09</v>
      </c>
      <c r="E54" s="163">
        <v>-273071.59</v>
      </c>
      <c r="F54" s="165">
        <f>SUM(D54:E54)</f>
        <v>303217.49999999994</v>
      </c>
    </row>
    <row r="55" spans="1:6" s="154" customFormat="1" ht="12.75">
      <c r="A55" s="4"/>
      <c r="B55" s="4"/>
      <c r="C55" s="70" t="s">
        <v>715</v>
      </c>
      <c r="D55" s="15"/>
      <c r="E55" s="163"/>
      <c r="F55" s="165"/>
    </row>
    <row r="56" spans="1:6" s="154" customFormat="1" ht="12.75">
      <c r="A56" s="4"/>
      <c r="B56" s="4"/>
      <c r="C56" s="70" t="s">
        <v>716</v>
      </c>
      <c r="D56" s="15"/>
      <c r="E56" s="163"/>
      <c r="F56" s="165"/>
    </row>
    <row r="57" spans="1:6" s="154" customFormat="1" ht="12.75">
      <c r="A57" s="4"/>
      <c r="B57" s="4"/>
      <c r="C57" s="70" t="s">
        <v>717</v>
      </c>
      <c r="D57" s="15"/>
      <c r="E57" s="163"/>
      <c r="F57" s="165"/>
    </row>
    <row r="58" spans="1:6" s="154" customFormat="1" ht="12.75">
      <c r="A58" s="4"/>
      <c r="B58" s="4"/>
      <c r="C58" s="70"/>
      <c r="D58" s="15"/>
      <c r="E58" s="163"/>
      <c r="F58" s="165"/>
    </row>
    <row r="59" spans="1:6" s="154" customFormat="1" ht="12.75">
      <c r="A59" s="85">
        <v>24</v>
      </c>
      <c r="B59" s="85">
        <v>2310</v>
      </c>
      <c r="C59" s="85" t="s">
        <v>98</v>
      </c>
      <c r="D59" s="15"/>
      <c r="E59" s="163"/>
      <c r="F59" s="165"/>
    </row>
    <row r="60" spans="1:6" s="154" customFormat="1" ht="12.75">
      <c r="A60" s="70"/>
      <c r="B60" s="85">
        <v>2321</v>
      </c>
      <c r="C60" s="130" t="s">
        <v>718</v>
      </c>
      <c r="D60" s="15">
        <v>3701000</v>
      </c>
      <c r="E60" s="163">
        <v>-3601000</v>
      </c>
      <c r="F60" s="165">
        <f>SUM(D60:E60)</f>
        <v>100000</v>
      </c>
    </row>
    <row r="61" spans="1:6" s="154" customFormat="1" ht="12.75">
      <c r="A61" s="4"/>
      <c r="B61" s="4"/>
      <c r="C61" s="70"/>
      <c r="D61" s="15"/>
      <c r="E61" s="163"/>
      <c r="F61" s="165"/>
    </row>
    <row r="62" spans="1:6" s="154" customFormat="1" ht="12.75">
      <c r="A62" s="6">
        <v>201713</v>
      </c>
      <c r="B62" s="4">
        <v>3113</v>
      </c>
      <c r="C62" s="70" t="s">
        <v>608</v>
      </c>
      <c r="D62" s="15">
        <v>75300000</v>
      </c>
      <c r="E62" s="163">
        <v>850000</v>
      </c>
      <c r="F62" s="165">
        <f>SUM(D62:E62)</f>
        <v>76150000</v>
      </c>
    </row>
    <row r="63" spans="1:6" s="154" customFormat="1" ht="12.75">
      <c r="A63" s="6"/>
      <c r="B63" s="4"/>
      <c r="C63" s="70"/>
      <c r="D63" s="15"/>
      <c r="E63" s="163"/>
      <c r="F63" s="165"/>
    </row>
    <row r="64" spans="1:6" s="154" customFormat="1" ht="12.75">
      <c r="A64" s="7">
        <v>201907</v>
      </c>
      <c r="B64" s="7">
        <v>3613</v>
      </c>
      <c r="C64" s="8" t="s">
        <v>713</v>
      </c>
      <c r="D64" s="15">
        <v>0</v>
      </c>
      <c r="E64" s="163">
        <v>460000</v>
      </c>
      <c r="F64" s="165">
        <f>SUM(D64:E64)</f>
        <v>460000</v>
      </c>
    </row>
    <row r="65" spans="1:6" s="154" customFormat="1" ht="12.75">
      <c r="A65" s="6"/>
      <c r="B65" s="70"/>
      <c r="C65" s="70"/>
      <c r="D65" s="15"/>
      <c r="E65" s="163"/>
      <c r="F65" s="165"/>
    </row>
    <row r="66" spans="1:6" s="154" customFormat="1" ht="12.75">
      <c r="A66" s="166">
        <v>59</v>
      </c>
      <c r="B66" s="166">
        <v>6409</v>
      </c>
      <c r="C66" s="172" t="s">
        <v>708</v>
      </c>
      <c r="D66" s="173">
        <f>'RO č.5 RM'!F41</f>
        <v>38691.68000000005</v>
      </c>
      <c r="E66" s="163">
        <v>2874569.59</v>
      </c>
      <c r="F66" s="165">
        <f>SUM(D66:E66)</f>
        <v>2913261.27</v>
      </c>
    </row>
    <row r="67" spans="1:6" s="154" customFormat="1" ht="12.75">
      <c r="A67" s="166"/>
      <c r="B67" s="166"/>
      <c r="C67" s="166"/>
      <c r="D67" s="174"/>
      <c r="E67" s="163"/>
      <c r="F67" s="163"/>
    </row>
    <row r="68" spans="1:6" s="154" customFormat="1" ht="12.75">
      <c r="A68" s="154" t="s">
        <v>590</v>
      </c>
      <c r="B68" s="161"/>
      <c r="C68" s="161"/>
      <c r="D68" s="167" t="s">
        <v>500</v>
      </c>
      <c r="E68" s="163">
        <f>SUM(E40:E66)</f>
        <v>-448967.8499999996</v>
      </c>
      <c r="F68" s="167" t="s">
        <v>500</v>
      </c>
    </row>
    <row r="69" spans="4:6" ht="12.75">
      <c r="D69" s="165"/>
      <c r="F69" s="165"/>
    </row>
    <row r="70" spans="1:6" s="154" customFormat="1" ht="12.75">
      <c r="A70" s="154" t="s">
        <v>702</v>
      </c>
      <c r="B70" s="161"/>
      <c r="C70" s="161"/>
      <c r="D70" s="167" t="s">
        <v>500</v>
      </c>
      <c r="E70" s="163">
        <f>'RO č.5 RM'!E46</f>
        <v>228128820.39999998</v>
      </c>
      <c r="F70" s="167" t="s">
        <v>500</v>
      </c>
    </row>
    <row r="71" spans="1:6" s="154" customFormat="1" ht="12.75">
      <c r="A71" s="150" t="s">
        <v>703</v>
      </c>
      <c r="B71" s="151"/>
      <c r="C71" s="151"/>
      <c r="D71" s="168" t="s">
        <v>500</v>
      </c>
      <c r="E71" s="152">
        <f>SUM(E68+E70)</f>
        <v>227679852.54999998</v>
      </c>
      <c r="F71" s="168" t="s">
        <v>500</v>
      </c>
    </row>
    <row r="72" spans="4:6" ht="12.75">
      <c r="D72" s="165"/>
      <c r="F72" s="165"/>
    </row>
    <row r="73" spans="1:6" ht="12.75">
      <c r="A73" s="154" t="s">
        <v>505</v>
      </c>
      <c r="D73" s="167" t="s">
        <v>500</v>
      </c>
      <c r="E73" s="163">
        <f>SUM(E35-E68)</f>
        <v>-3.4924596548080444E-10</v>
      </c>
      <c r="F73" s="167" t="s">
        <v>500</v>
      </c>
    </row>
    <row r="74" spans="1:6" ht="12.75">
      <c r="A74" s="154"/>
      <c r="F74" s="165"/>
    </row>
    <row r="75" ht="12.75">
      <c r="A75" s="154"/>
    </row>
    <row r="76" spans="1:7" s="158" customFormat="1" ht="12.75">
      <c r="A76" s="175" t="s">
        <v>265</v>
      </c>
      <c r="E76" s="163"/>
      <c r="G76" s="157"/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7"/>
  <sheetViews>
    <sheetView zoomScale="125" zoomScaleNormal="125" zoomScalePageLayoutView="0" workbookViewId="0" topLeftCell="A1">
      <pane ySplit="5" topLeftCell="A21" activePane="bottomLeft" state="frozen"/>
      <selection pane="topLeft" activeCell="A1" sqref="A1"/>
      <selection pane="bottomLeft" activeCell="A31" sqref="A31:F32"/>
    </sheetView>
  </sheetViews>
  <sheetFormatPr defaultColWidth="9.140625" defaultRowHeight="12.75"/>
  <cols>
    <col min="1" max="1" width="6.28125" style="157" customWidth="1"/>
    <col min="2" max="2" width="4.7109375" style="158" customWidth="1"/>
    <col min="3" max="3" width="55.57421875" style="158" customWidth="1"/>
    <col min="4" max="4" width="11.421875" style="158" customWidth="1"/>
    <col min="5" max="5" width="11.28125" style="163" customWidth="1"/>
    <col min="6" max="6" width="10.7109375" style="158" customWidth="1"/>
    <col min="7" max="16384" width="9.140625" style="157" customWidth="1"/>
  </cols>
  <sheetData>
    <row r="1" spans="1:7" s="154" customFormat="1" ht="12.75">
      <c r="A1" s="150" t="s">
        <v>506</v>
      </c>
      <c r="B1" s="151"/>
      <c r="C1" s="151"/>
      <c r="D1" s="151"/>
      <c r="E1" s="152"/>
      <c r="F1" s="151"/>
      <c r="G1" s="153"/>
    </row>
    <row r="2" spans="1:7" s="154" customFormat="1" ht="12.75">
      <c r="A2" s="150" t="s">
        <v>719</v>
      </c>
      <c r="B2" s="151"/>
      <c r="C2" s="151"/>
      <c r="D2" s="151"/>
      <c r="E2" s="152"/>
      <c r="F2" s="151"/>
      <c r="G2" s="153"/>
    </row>
    <row r="3" spans="1:7" ht="12.75">
      <c r="A3" s="150" t="s">
        <v>720</v>
      </c>
      <c r="B3" s="155"/>
      <c r="C3" s="155"/>
      <c r="D3" s="155"/>
      <c r="E3" s="152"/>
      <c r="F3" s="155"/>
      <c r="G3" s="156"/>
    </row>
    <row r="4" spans="4:6" ht="12.75">
      <c r="D4" s="159" t="s">
        <v>493</v>
      </c>
      <c r="E4" s="160" t="s">
        <v>494</v>
      </c>
      <c r="F4" s="159" t="s">
        <v>495</v>
      </c>
    </row>
    <row r="5" spans="2:6" s="154" customFormat="1" ht="12.75">
      <c r="B5" s="161"/>
      <c r="C5" s="161"/>
      <c r="D5" s="159" t="s">
        <v>496</v>
      </c>
      <c r="E5" s="160" t="s">
        <v>497</v>
      </c>
      <c r="F5" s="159" t="s">
        <v>489</v>
      </c>
    </row>
    <row r="6" spans="1:6" s="154" customFormat="1" ht="15">
      <c r="A6" s="162" t="s">
        <v>498</v>
      </c>
      <c r="B6" s="161"/>
      <c r="C6" s="161"/>
      <c r="D6" s="159"/>
      <c r="E6" s="160"/>
      <c r="F6" s="159"/>
    </row>
    <row r="7" spans="1:6" s="154" customFormat="1" ht="12.75">
      <c r="A7" s="154" t="s">
        <v>0</v>
      </c>
      <c r="B7" s="154" t="s">
        <v>499</v>
      </c>
      <c r="C7" s="161"/>
      <c r="D7" s="161"/>
      <c r="E7" s="163"/>
      <c r="F7" s="161"/>
    </row>
    <row r="8" spans="3:6" s="154" customFormat="1" ht="12.75">
      <c r="C8" s="161"/>
      <c r="D8" s="161"/>
      <c r="E8" s="163"/>
      <c r="F8" s="161"/>
    </row>
    <row r="9" spans="3:6" s="154" customFormat="1" ht="12.75">
      <c r="C9" s="161"/>
      <c r="D9" s="161"/>
      <c r="E9" s="163"/>
      <c r="F9" s="161"/>
    </row>
    <row r="10" spans="1:6" s="154" customFormat="1" ht="12.75">
      <c r="A10" s="13"/>
      <c r="B10" s="70"/>
      <c r="C10" s="6"/>
      <c r="D10" s="89"/>
      <c r="E10" s="88"/>
      <c r="F10" s="89"/>
    </row>
    <row r="11" spans="1:6" s="154" customFormat="1" ht="12.75">
      <c r="A11" s="154" t="s">
        <v>588</v>
      </c>
      <c r="B11" s="158"/>
      <c r="C11" s="158"/>
      <c r="D11" s="167" t="s">
        <v>500</v>
      </c>
      <c r="E11" s="163">
        <f>SUM(E5:E8)</f>
        <v>0</v>
      </c>
      <c r="F11" s="167" t="s">
        <v>500</v>
      </c>
    </row>
    <row r="12" spans="4:6" ht="12.75">
      <c r="D12" s="165"/>
      <c r="F12" s="165"/>
    </row>
    <row r="13" spans="1:6" s="154" customFormat="1" ht="12.75">
      <c r="A13" s="154" t="s">
        <v>721</v>
      </c>
      <c r="B13" s="161"/>
      <c r="C13" s="161"/>
      <c r="D13" s="167" t="s">
        <v>500</v>
      </c>
      <c r="E13" s="163">
        <f>'RO č.6 ZM'!E24</f>
        <v>214107435.41</v>
      </c>
      <c r="F13" s="167" t="s">
        <v>500</v>
      </c>
    </row>
    <row r="14" spans="1:6" s="154" customFormat="1" ht="12.75">
      <c r="A14" s="150" t="s">
        <v>722</v>
      </c>
      <c r="B14" s="151"/>
      <c r="C14" s="151"/>
      <c r="D14" s="168" t="s">
        <v>500</v>
      </c>
      <c r="E14" s="152">
        <f>SUM(E11+E13)</f>
        <v>214107435.41</v>
      </c>
      <c r="F14" s="168" t="s">
        <v>500</v>
      </c>
    </row>
    <row r="15" spans="4:7" ht="12.75">
      <c r="D15" s="165"/>
      <c r="F15" s="165"/>
      <c r="G15" s="169"/>
    </row>
    <row r="16" spans="1:6" s="154" customFormat="1" ht="12.75">
      <c r="A16" s="154" t="s">
        <v>12</v>
      </c>
      <c r="B16" s="161"/>
      <c r="C16" s="161"/>
      <c r="D16" s="163"/>
      <c r="E16" s="163"/>
      <c r="F16" s="163"/>
    </row>
    <row r="17" spans="2:6" s="154" customFormat="1" ht="12.75">
      <c r="B17" s="161"/>
      <c r="C17" s="161"/>
      <c r="D17" s="163"/>
      <c r="E17" s="163"/>
      <c r="F17" s="163"/>
    </row>
    <row r="18" spans="2:6" s="154" customFormat="1" ht="12.75">
      <c r="B18" s="13"/>
      <c r="C18" s="13"/>
      <c r="D18" s="15"/>
      <c r="E18" s="163"/>
      <c r="F18" s="165"/>
    </row>
    <row r="19" spans="1:6" ht="12.75">
      <c r="A19" s="170"/>
      <c r="B19" s="13"/>
      <c r="C19" s="13"/>
      <c r="D19" s="78"/>
      <c r="F19" s="165"/>
    </row>
    <row r="20" spans="1:6" s="154" customFormat="1" ht="12.75">
      <c r="A20" s="154" t="s">
        <v>502</v>
      </c>
      <c r="B20" s="161"/>
      <c r="C20" s="161"/>
      <c r="D20" s="167" t="s">
        <v>500</v>
      </c>
      <c r="E20" s="163">
        <f>SUM(E16:E19)</f>
        <v>0</v>
      </c>
      <c r="F20" s="167" t="s">
        <v>500</v>
      </c>
    </row>
    <row r="21" spans="1:6" s="154" customFormat="1" ht="12.75">
      <c r="A21" s="154" t="s">
        <v>589</v>
      </c>
      <c r="B21" s="161"/>
      <c r="C21" s="161"/>
      <c r="D21" s="167" t="s">
        <v>500</v>
      </c>
      <c r="E21" s="163">
        <f>SUM(E11+E20)</f>
        <v>0</v>
      </c>
      <c r="F21" s="167" t="s">
        <v>500</v>
      </c>
    </row>
    <row r="22" spans="4:6" ht="12.75">
      <c r="D22" s="165"/>
      <c r="F22" s="165"/>
    </row>
    <row r="23" spans="1:6" s="154" customFormat="1" ht="12.75">
      <c r="A23" s="154" t="s">
        <v>723</v>
      </c>
      <c r="B23" s="161"/>
      <c r="C23" s="161"/>
      <c r="D23" s="167" t="s">
        <v>500</v>
      </c>
      <c r="E23" s="163">
        <f>'RO č.6 ZM'!E38</f>
        <v>227679852.55</v>
      </c>
      <c r="F23" s="167" t="s">
        <v>500</v>
      </c>
    </row>
    <row r="24" spans="1:6" s="154" customFormat="1" ht="12.75">
      <c r="A24" s="150" t="s">
        <v>724</v>
      </c>
      <c r="B24" s="151"/>
      <c r="C24" s="151"/>
      <c r="D24" s="168" t="s">
        <v>500</v>
      </c>
      <c r="E24" s="152">
        <f>SUM(E21+E23)</f>
        <v>227679852.55</v>
      </c>
      <c r="F24" s="168" t="s">
        <v>500</v>
      </c>
    </row>
    <row r="25" spans="2:6" s="154" customFormat="1" ht="12.75">
      <c r="B25" s="161"/>
      <c r="C25" s="161"/>
      <c r="D25" s="163"/>
      <c r="E25" s="163"/>
      <c r="F25" s="163"/>
    </row>
    <row r="26" spans="1:6" s="154" customFormat="1" ht="15">
      <c r="A26" s="162" t="s">
        <v>503</v>
      </c>
      <c r="B26" s="161"/>
      <c r="C26" s="161"/>
      <c r="D26" s="163"/>
      <c r="E26" s="163"/>
      <c r="F26" s="163"/>
    </row>
    <row r="27" spans="1:6" s="154" customFormat="1" ht="12.75">
      <c r="A27" s="154" t="s">
        <v>504</v>
      </c>
      <c r="B27" s="161" t="s">
        <v>0</v>
      </c>
      <c r="C27" s="161"/>
      <c r="D27" s="163"/>
      <c r="E27" s="163"/>
      <c r="F27" s="163"/>
    </row>
    <row r="28" spans="2:6" s="154" customFormat="1" ht="12.75">
      <c r="B28" s="161"/>
      <c r="C28" s="161"/>
      <c r="D28" s="163"/>
      <c r="E28" s="163"/>
      <c r="F28" s="163"/>
    </row>
    <row r="29" spans="1:6" s="154" customFormat="1" ht="12.75">
      <c r="A29" s="70">
        <v>10</v>
      </c>
      <c r="B29" s="70">
        <v>2212</v>
      </c>
      <c r="C29" s="70" t="s">
        <v>689</v>
      </c>
      <c r="D29" s="15">
        <v>3300000</v>
      </c>
      <c r="E29" s="163">
        <v>300000</v>
      </c>
      <c r="F29" s="165">
        <f>SUM(D29:E29)</f>
        <v>3600000</v>
      </c>
    </row>
    <row r="30" spans="1:6" s="154" customFormat="1" ht="12.75">
      <c r="A30" s="4"/>
      <c r="B30" s="4"/>
      <c r="C30" s="70"/>
      <c r="D30" s="15"/>
      <c r="E30" s="163"/>
      <c r="F30" s="165"/>
    </row>
    <row r="31" spans="1:6" s="154" customFormat="1" ht="12.75">
      <c r="A31" s="70">
        <v>8808</v>
      </c>
      <c r="B31" s="70">
        <v>3612</v>
      </c>
      <c r="C31" s="70" t="s">
        <v>727</v>
      </c>
      <c r="D31" s="15">
        <v>1650000</v>
      </c>
      <c r="E31" s="163">
        <v>300000</v>
      </c>
      <c r="F31" s="165">
        <f>SUM(D31:E31)</f>
        <v>1950000</v>
      </c>
    </row>
    <row r="32" spans="1:6" s="154" customFormat="1" ht="12.75">
      <c r="A32" s="70">
        <v>8809</v>
      </c>
      <c r="B32" s="70">
        <v>3613</v>
      </c>
      <c r="C32" s="70" t="s">
        <v>728</v>
      </c>
      <c r="D32" s="15">
        <v>2000000</v>
      </c>
      <c r="E32" s="163">
        <v>-300000</v>
      </c>
      <c r="F32" s="165">
        <f>SUM(D32:E32)</f>
        <v>1700000</v>
      </c>
    </row>
    <row r="33" spans="1:6" s="154" customFormat="1" ht="12.75">
      <c r="A33" s="4"/>
      <c r="B33" s="4"/>
      <c r="C33" s="70"/>
      <c r="D33" s="15"/>
      <c r="E33" s="163"/>
      <c r="F33" s="165"/>
    </row>
    <row r="34" spans="1:6" s="154" customFormat="1" ht="12.75">
      <c r="A34" s="6">
        <v>201619</v>
      </c>
      <c r="B34" s="6">
        <v>3419</v>
      </c>
      <c r="C34" s="8" t="s">
        <v>652</v>
      </c>
      <c r="D34" s="15">
        <v>650000</v>
      </c>
      <c r="E34" s="163">
        <v>100000</v>
      </c>
      <c r="F34" s="165">
        <f>SUM(D34:E34)</f>
        <v>750000</v>
      </c>
    </row>
    <row r="35" spans="1:6" s="154" customFormat="1" ht="12.75">
      <c r="A35" s="70"/>
      <c r="B35" s="85"/>
      <c r="C35" s="130"/>
      <c r="D35" s="15"/>
      <c r="E35" s="163"/>
      <c r="F35" s="165"/>
    </row>
    <row r="36" spans="1:6" s="154" customFormat="1" ht="12.75">
      <c r="A36" s="6"/>
      <c r="B36" s="70"/>
      <c r="C36" s="70"/>
      <c r="D36" s="15"/>
      <c r="E36" s="163"/>
      <c r="F36" s="165"/>
    </row>
    <row r="37" spans="1:6" s="154" customFormat="1" ht="12.75">
      <c r="A37" s="166">
        <v>59</v>
      </c>
      <c r="B37" s="166">
        <v>6409</v>
      </c>
      <c r="C37" s="172" t="s">
        <v>729</v>
      </c>
      <c r="D37" s="173">
        <f>'RO č.6 ZM'!F66</f>
        <v>2913261.27</v>
      </c>
      <c r="E37" s="163">
        <v>-400000</v>
      </c>
      <c r="F37" s="165">
        <f>SUM(D37:E37)</f>
        <v>2513261.27</v>
      </c>
    </row>
    <row r="38" spans="1:6" s="154" customFormat="1" ht="12.75">
      <c r="A38" s="166"/>
      <c r="B38" s="166"/>
      <c r="C38" s="166"/>
      <c r="D38" s="174"/>
      <c r="E38" s="163"/>
      <c r="F38" s="163"/>
    </row>
    <row r="39" spans="1:6" s="154" customFormat="1" ht="12.75">
      <c r="A39" s="154" t="s">
        <v>590</v>
      </c>
      <c r="B39" s="161"/>
      <c r="C39" s="161"/>
      <c r="D39" s="167" t="s">
        <v>500</v>
      </c>
      <c r="E39" s="163">
        <f>SUM(E26:E37)</f>
        <v>0</v>
      </c>
      <c r="F39" s="167" t="s">
        <v>500</v>
      </c>
    </row>
    <row r="40" spans="4:6" ht="12.75">
      <c r="D40" s="165"/>
      <c r="F40" s="165"/>
    </row>
    <row r="41" spans="1:6" s="154" customFormat="1" ht="12.75">
      <c r="A41" s="154" t="s">
        <v>725</v>
      </c>
      <c r="B41" s="161"/>
      <c r="C41" s="161"/>
      <c r="D41" s="167" t="s">
        <v>500</v>
      </c>
      <c r="E41" s="163">
        <f>'RO č.6 ZM'!E71</f>
        <v>227679852.54999998</v>
      </c>
      <c r="F41" s="167" t="s">
        <v>500</v>
      </c>
    </row>
    <row r="42" spans="1:6" s="154" customFormat="1" ht="12.75">
      <c r="A42" s="150" t="s">
        <v>726</v>
      </c>
      <c r="B42" s="151"/>
      <c r="C42" s="151"/>
      <c r="D42" s="168" t="s">
        <v>500</v>
      </c>
      <c r="E42" s="152">
        <f>SUM(E39+E41)</f>
        <v>227679852.54999998</v>
      </c>
      <c r="F42" s="168" t="s">
        <v>500</v>
      </c>
    </row>
    <row r="43" spans="4:6" ht="12.75">
      <c r="D43" s="165"/>
      <c r="F43" s="165"/>
    </row>
    <row r="44" spans="1:6" ht="12.75">
      <c r="A44" s="154" t="s">
        <v>505</v>
      </c>
      <c r="D44" s="167" t="s">
        <v>500</v>
      </c>
      <c r="E44" s="163">
        <f>SUM(E21-E39)</f>
        <v>0</v>
      </c>
      <c r="F44" s="167" t="s">
        <v>500</v>
      </c>
    </row>
    <row r="45" spans="1:6" ht="12.75">
      <c r="A45" s="154"/>
      <c r="F45" s="165"/>
    </row>
    <row r="46" ht="12.75">
      <c r="A46" s="154"/>
    </row>
    <row r="47" spans="1:7" s="158" customFormat="1" ht="12.75">
      <c r="A47" s="175" t="s">
        <v>265</v>
      </c>
      <c r="E47" s="163"/>
      <c r="G47" s="157"/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0"/>
  <sheetViews>
    <sheetView zoomScale="125" zoomScaleNormal="125" zoomScalePageLayoutView="0" workbookViewId="0" topLeftCell="A1">
      <pane ySplit="5" topLeftCell="A30" activePane="bottomLeft" state="frozen"/>
      <selection pane="topLeft" activeCell="A1" sqref="A1"/>
      <selection pane="bottomLeft" activeCell="A32" sqref="A32:F32"/>
    </sheetView>
  </sheetViews>
  <sheetFormatPr defaultColWidth="9.140625" defaultRowHeight="12.75"/>
  <cols>
    <col min="1" max="1" width="6.28125" style="157" customWidth="1"/>
    <col min="2" max="2" width="4.7109375" style="158" customWidth="1"/>
    <col min="3" max="3" width="55.57421875" style="158" customWidth="1"/>
    <col min="4" max="4" width="11.421875" style="158" customWidth="1"/>
    <col min="5" max="5" width="11.28125" style="163" customWidth="1"/>
    <col min="6" max="6" width="10.7109375" style="158" customWidth="1"/>
    <col min="7" max="16384" width="9.140625" style="157" customWidth="1"/>
  </cols>
  <sheetData>
    <row r="1" spans="1:7" s="154" customFormat="1" ht="12.75">
      <c r="A1" s="150" t="s">
        <v>506</v>
      </c>
      <c r="B1" s="151"/>
      <c r="C1" s="151"/>
      <c r="D1" s="151"/>
      <c r="E1" s="152"/>
      <c r="F1" s="151"/>
      <c r="G1" s="153"/>
    </row>
    <row r="2" spans="1:7" s="154" customFormat="1" ht="12.75">
      <c r="A2" s="150" t="s">
        <v>730</v>
      </c>
      <c r="B2" s="151"/>
      <c r="C2" s="151"/>
      <c r="D2" s="151"/>
      <c r="E2" s="152"/>
      <c r="F2" s="151"/>
      <c r="G2" s="153"/>
    </row>
    <row r="3" spans="1:7" ht="12.75">
      <c r="A3" s="150" t="s">
        <v>731</v>
      </c>
      <c r="B3" s="155"/>
      <c r="C3" s="155"/>
      <c r="D3" s="155"/>
      <c r="E3" s="152"/>
      <c r="F3" s="155"/>
      <c r="G3" s="156"/>
    </row>
    <row r="4" spans="4:6" ht="12.75">
      <c r="D4" s="159" t="s">
        <v>493</v>
      </c>
      <c r="E4" s="160" t="s">
        <v>494</v>
      </c>
      <c r="F4" s="159" t="s">
        <v>495</v>
      </c>
    </row>
    <row r="5" spans="2:6" s="154" customFormat="1" ht="12.75">
      <c r="B5" s="161"/>
      <c r="C5" s="161"/>
      <c r="D5" s="159" t="s">
        <v>496</v>
      </c>
      <c r="E5" s="160" t="s">
        <v>497</v>
      </c>
      <c r="F5" s="159" t="s">
        <v>489</v>
      </c>
    </row>
    <row r="6" spans="1:6" s="154" customFormat="1" ht="15">
      <c r="A6" s="162" t="s">
        <v>498</v>
      </c>
      <c r="B6" s="161"/>
      <c r="C6" s="161"/>
      <c r="D6" s="159"/>
      <c r="E6" s="160"/>
      <c r="F6" s="159"/>
    </row>
    <row r="7" spans="1:6" s="154" customFormat="1" ht="12.75">
      <c r="A7" s="154" t="s">
        <v>0</v>
      </c>
      <c r="B7" s="154" t="s">
        <v>499</v>
      </c>
      <c r="C7" s="161"/>
      <c r="D7" s="161"/>
      <c r="E7" s="163"/>
      <c r="F7" s="161"/>
    </row>
    <row r="8" spans="3:6" s="154" customFormat="1" ht="12.75">
      <c r="C8" s="161"/>
      <c r="D8" s="161"/>
      <c r="E8" s="163"/>
      <c r="F8" s="161"/>
    </row>
    <row r="9" spans="1:6" s="154" customFormat="1" ht="12.75">
      <c r="A9" s="158">
        <v>6402</v>
      </c>
      <c r="B9" s="158">
        <v>2229</v>
      </c>
      <c r="C9" s="158" t="s">
        <v>732</v>
      </c>
      <c r="D9" s="165">
        <v>0</v>
      </c>
      <c r="E9" s="163">
        <v>40924.8</v>
      </c>
      <c r="F9" s="165">
        <f>SUM(D9:E9)</f>
        <v>40924.8</v>
      </c>
    </row>
    <row r="10" spans="1:6" s="154" customFormat="1" ht="12.75">
      <c r="A10" s="158"/>
      <c r="B10" s="158"/>
      <c r="C10" s="158"/>
      <c r="D10" s="165"/>
      <c r="E10" s="163"/>
      <c r="F10" s="165"/>
    </row>
    <row r="11" spans="1:6" s="154" customFormat="1" ht="12.75">
      <c r="A11" s="13"/>
      <c r="B11" s="13"/>
      <c r="C11" s="70" t="s">
        <v>223</v>
      </c>
      <c r="D11" s="15"/>
      <c r="E11" s="88"/>
      <c r="F11" s="89"/>
    </row>
    <row r="12" spans="1:6" s="154" customFormat="1" ht="12.75">
      <c r="A12" s="70"/>
      <c r="B12" s="70">
        <v>4116</v>
      </c>
      <c r="C12" s="6" t="s">
        <v>733</v>
      </c>
      <c r="D12" s="89">
        <v>79980</v>
      </c>
      <c r="E12" s="88">
        <v>50158</v>
      </c>
      <c r="F12" s="89">
        <f>SUM(D12:E12)</f>
        <v>130138</v>
      </c>
    </row>
    <row r="13" spans="1:6" s="154" customFormat="1" ht="12.75">
      <c r="A13" s="13"/>
      <c r="B13" s="70"/>
      <c r="C13" s="6"/>
      <c r="D13" s="89"/>
      <c r="E13" s="88"/>
      <c r="F13" s="89"/>
    </row>
    <row r="14" spans="1:6" s="154" customFormat="1" ht="12.75">
      <c r="A14" s="154" t="s">
        <v>588</v>
      </c>
      <c r="B14" s="158"/>
      <c r="C14" s="158"/>
      <c r="D14" s="167" t="s">
        <v>500</v>
      </c>
      <c r="E14" s="163">
        <f>SUM(E8:E13)</f>
        <v>91082.8</v>
      </c>
      <c r="F14" s="167" t="s">
        <v>500</v>
      </c>
    </row>
    <row r="15" spans="4:6" ht="12.75">
      <c r="D15" s="165"/>
      <c r="F15" s="165"/>
    </row>
    <row r="16" spans="1:6" s="154" customFormat="1" ht="12.75">
      <c r="A16" s="154" t="s">
        <v>741</v>
      </c>
      <c r="B16" s="161"/>
      <c r="C16" s="161"/>
      <c r="D16" s="167" t="s">
        <v>500</v>
      </c>
      <c r="E16" s="163">
        <f>'RO č.7 RM'!E14</f>
        <v>214107435.41</v>
      </c>
      <c r="F16" s="167" t="s">
        <v>500</v>
      </c>
    </row>
    <row r="17" spans="1:6" s="154" customFormat="1" ht="12.75">
      <c r="A17" s="150" t="s">
        <v>742</v>
      </c>
      <c r="B17" s="151"/>
      <c r="C17" s="151"/>
      <c r="D17" s="168" t="s">
        <v>500</v>
      </c>
      <c r="E17" s="152">
        <f>SUM(E14+E16)</f>
        <v>214198518.21</v>
      </c>
      <c r="F17" s="168" t="s">
        <v>500</v>
      </c>
    </row>
    <row r="18" spans="4:7" ht="12.75">
      <c r="D18" s="165"/>
      <c r="F18" s="165"/>
      <c r="G18" s="169"/>
    </row>
    <row r="19" spans="1:6" s="154" customFormat="1" ht="12.75">
      <c r="A19" s="154" t="s">
        <v>12</v>
      </c>
      <c r="B19" s="161"/>
      <c r="C19" s="161"/>
      <c r="D19" s="163"/>
      <c r="E19" s="163"/>
      <c r="F19" s="163"/>
    </row>
    <row r="20" spans="2:6" s="154" customFormat="1" ht="12.75">
      <c r="B20" s="161"/>
      <c r="C20" s="161"/>
      <c r="D20" s="163"/>
      <c r="E20" s="163"/>
      <c r="F20" s="163"/>
    </row>
    <row r="21" spans="2:6" s="154" customFormat="1" ht="12.75">
      <c r="B21" s="13"/>
      <c r="C21" s="13"/>
      <c r="D21" s="15"/>
      <c r="E21" s="163"/>
      <c r="F21" s="165"/>
    </row>
    <row r="22" spans="1:6" ht="12.75">
      <c r="A22" s="170"/>
      <c r="B22" s="13"/>
      <c r="C22" s="13"/>
      <c r="D22" s="78"/>
      <c r="F22" s="165"/>
    </row>
    <row r="23" spans="1:6" s="154" customFormat="1" ht="12.75">
      <c r="A23" s="154" t="s">
        <v>502</v>
      </c>
      <c r="B23" s="161"/>
      <c r="C23" s="161"/>
      <c r="D23" s="167" t="s">
        <v>500</v>
      </c>
      <c r="E23" s="163">
        <f>SUM(E19:E22)</f>
        <v>0</v>
      </c>
      <c r="F23" s="167" t="s">
        <v>500</v>
      </c>
    </row>
    <row r="24" spans="1:6" s="154" customFormat="1" ht="12.75">
      <c r="A24" s="154" t="s">
        <v>589</v>
      </c>
      <c r="B24" s="161"/>
      <c r="C24" s="161"/>
      <c r="D24" s="167" t="s">
        <v>500</v>
      </c>
      <c r="E24" s="163">
        <f>SUM(E14+E23)</f>
        <v>91082.8</v>
      </c>
      <c r="F24" s="167" t="s">
        <v>500</v>
      </c>
    </row>
    <row r="25" spans="4:6" ht="12.75">
      <c r="D25" s="165"/>
      <c r="F25" s="165"/>
    </row>
    <row r="26" spans="1:6" s="154" customFormat="1" ht="12.75">
      <c r="A26" s="154" t="s">
        <v>739</v>
      </c>
      <c r="B26" s="161"/>
      <c r="C26" s="161"/>
      <c r="D26" s="167" t="s">
        <v>500</v>
      </c>
      <c r="E26" s="163">
        <f>'RO č.7 RM'!E24</f>
        <v>227679852.55</v>
      </c>
      <c r="F26" s="167" t="s">
        <v>500</v>
      </c>
    </row>
    <row r="27" spans="1:6" s="154" customFormat="1" ht="12.75">
      <c r="A27" s="150" t="s">
        <v>740</v>
      </c>
      <c r="B27" s="151"/>
      <c r="C27" s="151"/>
      <c r="D27" s="168" t="s">
        <v>500</v>
      </c>
      <c r="E27" s="152">
        <f>SUM(E24+E26)</f>
        <v>227770935.35000002</v>
      </c>
      <c r="F27" s="168" t="s">
        <v>500</v>
      </c>
    </row>
    <row r="28" spans="2:6" s="154" customFormat="1" ht="12.75">
      <c r="B28" s="161"/>
      <c r="C28" s="161"/>
      <c r="D28" s="163"/>
      <c r="E28" s="163"/>
      <c r="F28" s="163"/>
    </row>
    <row r="29" spans="1:6" s="154" customFormat="1" ht="15">
      <c r="A29" s="162" t="s">
        <v>503</v>
      </c>
      <c r="B29" s="161"/>
      <c r="C29" s="161"/>
      <c r="D29" s="163"/>
      <c r="E29" s="163"/>
      <c r="F29" s="163"/>
    </row>
    <row r="30" spans="1:6" s="154" customFormat="1" ht="12.75">
      <c r="A30" s="154" t="s">
        <v>504</v>
      </c>
      <c r="B30" s="161" t="s">
        <v>0</v>
      </c>
      <c r="C30" s="161"/>
      <c r="D30" s="163"/>
      <c r="E30" s="163"/>
      <c r="F30" s="163"/>
    </row>
    <row r="31" spans="2:6" s="154" customFormat="1" ht="12.75">
      <c r="B31" s="161"/>
      <c r="C31" s="161"/>
      <c r="D31" s="163"/>
      <c r="E31" s="163"/>
      <c r="F31" s="163"/>
    </row>
    <row r="32" spans="1:6" s="154" customFormat="1" ht="12.75">
      <c r="A32" s="158">
        <v>1</v>
      </c>
      <c r="B32" s="158">
        <v>6402</v>
      </c>
      <c r="C32" s="158" t="s">
        <v>732</v>
      </c>
      <c r="D32" s="165">
        <v>0</v>
      </c>
      <c r="E32" s="163">
        <v>40924.8</v>
      </c>
      <c r="F32" s="165">
        <f>SUM(D32:E32)</f>
        <v>40924.8</v>
      </c>
    </row>
    <row r="33" spans="2:6" s="154" customFormat="1" ht="12.75">
      <c r="B33" s="161"/>
      <c r="C33" s="161"/>
      <c r="D33" s="163"/>
      <c r="E33" s="163"/>
      <c r="F33" s="163"/>
    </row>
    <row r="34" spans="1:6" s="154" customFormat="1" ht="12.75">
      <c r="A34" s="70">
        <v>10</v>
      </c>
      <c r="B34" s="70">
        <v>2212</v>
      </c>
      <c r="C34" s="70" t="s">
        <v>689</v>
      </c>
      <c r="D34" s="15">
        <v>3600000</v>
      </c>
      <c r="E34" s="163">
        <v>300000</v>
      </c>
      <c r="F34" s="165">
        <f>SUM(D34:E34)</f>
        <v>3900000</v>
      </c>
    </row>
    <row r="35" spans="1:6" s="154" customFormat="1" ht="12.75">
      <c r="A35" s="4"/>
      <c r="B35" s="4"/>
      <c r="C35" s="70"/>
      <c r="D35" s="15"/>
      <c r="E35" s="163"/>
      <c r="F35" s="165"/>
    </row>
    <row r="36" spans="1:6" s="154" customFormat="1" ht="12.75">
      <c r="A36" s="70">
        <v>201608</v>
      </c>
      <c r="B36" s="70">
        <v>3114</v>
      </c>
      <c r="C36" s="70" t="s">
        <v>734</v>
      </c>
      <c r="D36" s="15">
        <v>200000</v>
      </c>
      <c r="E36" s="163">
        <v>100000</v>
      </c>
      <c r="F36" s="165">
        <f>SUM(D36:E36)</f>
        <v>300000</v>
      </c>
    </row>
    <row r="37" spans="1:6" s="154" customFormat="1" ht="12.75">
      <c r="A37" s="70"/>
      <c r="B37" s="85"/>
      <c r="C37" s="130"/>
      <c r="D37" s="15"/>
      <c r="E37" s="163"/>
      <c r="F37" s="165"/>
    </row>
    <row r="38" spans="1:6" s="154" customFormat="1" ht="12.75">
      <c r="A38" s="6">
        <v>2201713</v>
      </c>
      <c r="B38" s="70">
        <v>3113</v>
      </c>
      <c r="C38" s="70" t="s">
        <v>662</v>
      </c>
      <c r="D38" s="15">
        <v>900000</v>
      </c>
      <c r="E38" s="163">
        <v>200000</v>
      </c>
      <c r="F38" s="165">
        <f>SUM(D38:E38)</f>
        <v>1100000</v>
      </c>
    </row>
    <row r="39" spans="1:6" s="154" customFormat="1" ht="12.75">
      <c r="A39" s="6"/>
      <c r="B39" s="6"/>
      <c r="D39" s="15"/>
      <c r="E39" s="163"/>
      <c r="F39" s="165"/>
    </row>
    <row r="40" spans="1:6" s="154" customFormat="1" ht="12.75">
      <c r="A40" s="166">
        <v>59</v>
      </c>
      <c r="B40" s="166">
        <v>6409</v>
      </c>
      <c r="C40" s="172" t="s">
        <v>729</v>
      </c>
      <c r="D40" s="173">
        <f>'RO č.7 RM'!F37</f>
        <v>2513261.27</v>
      </c>
      <c r="E40" s="163">
        <v>-549842</v>
      </c>
      <c r="F40" s="165">
        <f>SUM(D40:E40)</f>
        <v>1963419.27</v>
      </c>
    </row>
    <row r="41" spans="1:6" s="154" customFormat="1" ht="12.75">
      <c r="A41" s="166"/>
      <c r="B41" s="166"/>
      <c r="C41" s="166"/>
      <c r="D41" s="174"/>
      <c r="E41" s="163"/>
      <c r="F41" s="163"/>
    </row>
    <row r="42" spans="1:6" s="154" customFormat="1" ht="12.75">
      <c r="A42" s="154" t="s">
        <v>590</v>
      </c>
      <c r="B42" s="161"/>
      <c r="C42" s="161"/>
      <c r="D42" s="167" t="s">
        <v>500</v>
      </c>
      <c r="E42" s="163">
        <f>SUM(E29:E40)</f>
        <v>91082.80000000005</v>
      </c>
      <c r="F42" s="167" t="s">
        <v>500</v>
      </c>
    </row>
    <row r="43" spans="4:6" ht="12.75">
      <c r="D43" s="165"/>
      <c r="F43" s="165"/>
    </row>
    <row r="44" spans="1:6" s="154" customFormat="1" ht="12.75">
      <c r="A44" s="154" t="s">
        <v>737</v>
      </c>
      <c r="B44" s="161"/>
      <c r="C44" s="161"/>
      <c r="D44" s="167" t="s">
        <v>500</v>
      </c>
      <c r="E44" s="163">
        <f>'RO č.7 RM'!E42</f>
        <v>227679852.54999998</v>
      </c>
      <c r="F44" s="167" t="s">
        <v>500</v>
      </c>
    </row>
    <row r="45" spans="1:6" s="154" customFormat="1" ht="12.75">
      <c r="A45" s="150" t="s">
        <v>738</v>
      </c>
      <c r="B45" s="151"/>
      <c r="C45" s="151"/>
      <c r="D45" s="168" t="s">
        <v>500</v>
      </c>
      <c r="E45" s="152">
        <f>SUM(E42+E44)</f>
        <v>227770935.35</v>
      </c>
      <c r="F45" s="168" t="s">
        <v>500</v>
      </c>
    </row>
    <row r="46" spans="4:6" ht="12.75">
      <c r="D46" s="165"/>
      <c r="F46" s="165"/>
    </row>
    <row r="47" spans="1:6" ht="12.75">
      <c r="A47" s="154" t="s">
        <v>505</v>
      </c>
      <c r="D47" s="167" t="s">
        <v>500</v>
      </c>
      <c r="E47" s="163">
        <f>SUM(E24-E42)</f>
        <v>-4.3655745685100555E-11</v>
      </c>
      <c r="F47" s="167" t="s">
        <v>500</v>
      </c>
    </row>
    <row r="48" spans="1:6" ht="12.75">
      <c r="A48" s="154"/>
      <c r="F48" s="165"/>
    </row>
    <row r="49" ht="12.75">
      <c r="A49" s="154"/>
    </row>
    <row r="50" spans="1:7" s="158" customFormat="1" ht="12.75">
      <c r="A50" s="175" t="s">
        <v>265</v>
      </c>
      <c r="E50" s="163"/>
      <c r="G50" s="157"/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Velká Bíteš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mrhova</dc:creator>
  <cp:keywords/>
  <dc:description/>
  <cp:lastModifiedBy>Věra Pokorná</cp:lastModifiedBy>
  <cp:lastPrinted>2019-12-16T08:43:04Z</cp:lastPrinted>
  <dcterms:created xsi:type="dcterms:W3CDTF">2006-01-23T06:56:25Z</dcterms:created>
  <dcterms:modified xsi:type="dcterms:W3CDTF">2019-12-20T07:12:04Z</dcterms:modified>
  <cp:category/>
  <cp:version/>
  <cp:contentType/>
  <cp:contentStatus/>
</cp:coreProperties>
</file>